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buchana\Downloads\"/>
    </mc:Choice>
  </mc:AlternateContent>
  <xr:revisionPtr revIDLastSave="0" documentId="8_{06DD22EB-957A-4200-B135-7D989913B800}" xr6:coauthVersionLast="47" xr6:coauthVersionMax="47" xr10:uidLastSave="{00000000-0000-0000-0000-000000000000}"/>
  <bookViews>
    <workbookView xWindow="31140" yWindow="2340" windowWidth="21600" windowHeight="11385" xr2:uid="{9BF54728-421F-43AE-A0CD-537414E149C1}"/>
  </bookViews>
  <sheets>
    <sheet name="AUC - Pre Grind Data" sheetId="28" r:id="rId1"/>
    <sheet name="AUC - Post Grind Data" sheetId="29" r:id="rId2"/>
    <sheet name="Pay Summary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5" i="29" l="1"/>
  <c r="E85" i="29"/>
  <c r="K84" i="29"/>
  <c r="E84" i="29"/>
  <c r="K83" i="29"/>
  <c r="E83" i="29"/>
  <c r="K82" i="29"/>
  <c r="N78" i="29" s="1"/>
  <c r="E82" i="29"/>
  <c r="N76" i="29" s="1"/>
  <c r="K80" i="29"/>
  <c r="E80" i="29"/>
  <c r="K79" i="29"/>
  <c r="E79" i="29"/>
  <c r="K78" i="29"/>
  <c r="E78" i="29"/>
  <c r="K77" i="29"/>
  <c r="E77" i="29"/>
  <c r="K76" i="29"/>
  <c r="E76" i="29"/>
  <c r="K75" i="29"/>
  <c r="E75" i="29"/>
  <c r="K74" i="29"/>
  <c r="E74" i="29"/>
  <c r="N75" i="29" s="1"/>
  <c r="K65" i="29"/>
  <c r="E65" i="29"/>
  <c r="K64" i="29"/>
  <c r="E64" i="29"/>
  <c r="K63" i="29"/>
  <c r="E63" i="29"/>
  <c r="K62" i="29"/>
  <c r="N58" i="29" s="1"/>
  <c r="E62" i="29"/>
  <c r="K60" i="29"/>
  <c r="E60" i="29"/>
  <c r="K59" i="29"/>
  <c r="E59" i="29"/>
  <c r="K58" i="29"/>
  <c r="E58" i="29"/>
  <c r="K57" i="29"/>
  <c r="E57" i="29"/>
  <c r="K56" i="29"/>
  <c r="E56" i="29"/>
  <c r="K55" i="29"/>
  <c r="E55" i="29"/>
  <c r="K54" i="29"/>
  <c r="E54" i="29"/>
  <c r="K45" i="29"/>
  <c r="E45" i="29"/>
  <c r="K44" i="29"/>
  <c r="E44" i="29"/>
  <c r="K43" i="29"/>
  <c r="E43" i="29"/>
  <c r="K42" i="29"/>
  <c r="E42" i="29"/>
  <c r="K40" i="29"/>
  <c r="E40" i="29"/>
  <c r="K39" i="29"/>
  <c r="E39" i="29"/>
  <c r="K38" i="29"/>
  <c r="E38" i="29"/>
  <c r="K37" i="29"/>
  <c r="E37" i="29"/>
  <c r="K36" i="29"/>
  <c r="N37" i="29" s="1"/>
  <c r="E36" i="29"/>
  <c r="K35" i="29"/>
  <c r="E35" i="29"/>
  <c r="K34" i="29"/>
  <c r="E34" i="29"/>
  <c r="D28" i="29"/>
  <c r="D48" i="29" s="1"/>
  <c r="D68" i="29" s="1"/>
  <c r="K25" i="29"/>
  <c r="E25" i="29"/>
  <c r="K24" i="29"/>
  <c r="E24" i="29"/>
  <c r="K23" i="29"/>
  <c r="E23" i="29"/>
  <c r="K22" i="29"/>
  <c r="E22" i="29"/>
  <c r="N16" i="29" s="1"/>
  <c r="K20" i="29"/>
  <c r="E20" i="29"/>
  <c r="K19" i="29"/>
  <c r="E19" i="29"/>
  <c r="K18" i="29"/>
  <c r="E18" i="29"/>
  <c r="K17" i="29"/>
  <c r="E17" i="29"/>
  <c r="K16" i="29"/>
  <c r="E16" i="29"/>
  <c r="K15" i="29"/>
  <c r="E15" i="29"/>
  <c r="K14" i="29"/>
  <c r="E14" i="29"/>
  <c r="N55" i="29" l="1"/>
  <c r="N77" i="29"/>
  <c r="N79" i="29" s="1"/>
  <c r="N15" i="29"/>
  <c r="N19" i="29" s="1"/>
  <c r="N35" i="29"/>
  <c r="N39" i="29" s="1"/>
  <c r="N36" i="29"/>
  <c r="N40" i="29" s="1"/>
  <c r="N57" i="29"/>
  <c r="N59" i="29" s="1"/>
  <c r="N56" i="29"/>
  <c r="N60" i="29" s="1"/>
  <c r="N17" i="29"/>
  <c r="N38" i="29"/>
  <c r="N18" i="29"/>
  <c r="N20" i="29" s="1"/>
  <c r="N5" i="29" s="1"/>
  <c r="N80" i="29"/>
  <c r="N4" i="29" l="1"/>
  <c r="B3" i="30" s="1"/>
  <c r="K20" i="28"/>
  <c r="D28" i="28" l="1"/>
  <c r="D48" i="28" l="1"/>
  <c r="D68" i="28" s="1"/>
  <c r="K76" i="28" l="1"/>
  <c r="K75" i="28"/>
  <c r="K74" i="28"/>
  <c r="E76" i="28"/>
  <c r="E75" i="28"/>
  <c r="E74" i="28"/>
  <c r="K56" i="28"/>
  <c r="K55" i="28"/>
  <c r="K54" i="28"/>
  <c r="E56" i="28"/>
  <c r="E55" i="28"/>
  <c r="E54" i="28"/>
  <c r="K36" i="28"/>
  <c r="K35" i="28"/>
  <c r="K34" i="28"/>
  <c r="E36" i="28"/>
  <c r="E35" i="28"/>
  <c r="E34" i="28"/>
  <c r="K16" i="28"/>
  <c r="K15" i="28"/>
  <c r="K14" i="28"/>
  <c r="E17" i="28"/>
  <c r="K17" i="28"/>
  <c r="E37" i="28"/>
  <c r="K37" i="28"/>
  <c r="E16" i="28"/>
  <c r="E15" i="28"/>
  <c r="E14" i="28"/>
  <c r="K85" i="28" l="1"/>
  <c r="E85" i="28"/>
  <c r="K84" i="28"/>
  <c r="E84" i="28"/>
  <c r="K83" i="28"/>
  <c r="E83" i="28"/>
  <c r="K82" i="28"/>
  <c r="E82" i="28"/>
  <c r="K80" i="28"/>
  <c r="E80" i="28"/>
  <c r="K79" i="28"/>
  <c r="E79" i="28"/>
  <c r="K78" i="28"/>
  <c r="E78" i="28"/>
  <c r="K77" i="28"/>
  <c r="E77" i="28"/>
  <c r="K65" i="28"/>
  <c r="E65" i="28"/>
  <c r="K64" i="28"/>
  <c r="E64" i="28"/>
  <c r="K63" i="28"/>
  <c r="E63" i="28"/>
  <c r="K62" i="28"/>
  <c r="E62" i="28"/>
  <c r="K60" i="28"/>
  <c r="E60" i="28"/>
  <c r="K59" i="28"/>
  <c r="E59" i="28"/>
  <c r="K58" i="28"/>
  <c r="E58" i="28"/>
  <c r="K57" i="28"/>
  <c r="E57" i="28"/>
  <c r="K45" i="28"/>
  <c r="E45" i="28"/>
  <c r="K44" i="28"/>
  <c r="E44" i="28"/>
  <c r="K43" i="28"/>
  <c r="E43" i="28"/>
  <c r="K42" i="28"/>
  <c r="E42" i="28"/>
  <c r="K40" i="28"/>
  <c r="E40" i="28"/>
  <c r="K39" i="28"/>
  <c r="E39" i="28"/>
  <c r="K38" i="28"/>
  <c r="E38" i="28"/>
  <c r="N38" i="28" l="1"/>
  <c r="N37" i="28"/>
  <c r="N35" i="28"/>
  <c r="N36" i="28"/>
  <c r="N40" i="28" s="1"/>
  <c r="N55" i="28"/>
  <c r="N75" i="28"/>
  <c r="N76" i="28"/>
  <c r="N77" i="28"/>
  <c r="N78" i="28"/>
  <c r="N58" i="28"/>
  <c r="N57" i="28"/>
  <c r="N56" i="28"/>
  <c r="K25" i="28"/>
  <c r="E25" i="28"/>
  <c r="K24" i="28"/>
  <c r="E24" i="28"/>
  <c r="K23" i="28"/>
  <c r="E23" i="28"/>
  <c r="K22" i="28"/>
  <c r="E22" i="28"/>
  <c r="E20" i="28"/>
  <c r="K19" i="28"/>
  <c r="E19" i="28"/>
  <c r="K18" i="28"/>
  <c r="E18" i="28"/>
  <c r="N39" i="28" l="1"/>
  <c r="N80" i="28"/>
  <c r="N79" i="28"/>
  <c r="N59" i="28"/>
  <c r="N60" i="28"/>
  <c r="N15" i="28"/>
  <c r="N16" i="28"/>
  <c r="N17" i="28"/>
  <c r="N18" i="28"/>
  <c r="N20" i="28" l="1"/>
  <c r="N5" i="28" s="1"/>
  <c r="B2" i="30" s="1"/>
  <c r="B4" i="30" s="1"/>
  <c r="N19" i="28"/>
  <c r="N4" i="28" s="1"/>
</calcChain>
</file>

<file path=xl/sharedStrings.xml><?xml version="1.0" encoding="utf-8"?>
<sst xmlns="http://schemas.openxmlformats.org/spreadsheetml/2006/main" count="235" uniqueCount="38">
  <si>
    <t>Max IRI (in/mi)</t>
  </si>
  <si>
    <t>Min IRI (in/mi)</t>
  </si>
  <si>
    <t>Before Grinding (%)</t>
  </si>
  <si>
    <t>Before Grinding (ft)</t>
  </si>
  <si>
    <t>Start Distance (ft)</t>
  </si>
  <si>
    <t>Stop Distance (ft)</t>
  </si>
  <si>
    <t>IRI (in/mi)</t>
  </si>
  <si>
    <t>Left Wheelpath</t>
  </si>
  <si>
    <t>Right Wheelpath</t>
  </si>
  <si>
    <t>Left WheelPath</t>
  </si>
  <si>
    <t>Right WheelPath</t>
  </si>
  <si>
    <t>Lane Description</t>
  </si>
  <si>
    <t>250 IRI Violations</t>
  </si>
  <si>
    <t xml:space="preserve"> </t>
  </si>
  <si>
    <t>Concrete Cost per CY:</t>
  </si>
  <si>
    <t>Normalizing Factor</t>
  </si>
  <si>
    <t>Total Structure Pay Adjustment</t>
  </si>
  <si>
    <t>Pay Adjustment</t>
  </si>
  <si>
    <t>Positive Pay Adjustment</t>
  </si>
  <si>
    <t>Negative Pay Adjustment</t>
  </si>
  <si>
    <t>LWP Negative Pay Adjustment</t>
  </si>
  <si>
    <t>LWP Positive Pay Adjustment</t>
  </si>
  <si>
    <t>RWP Negative Pay Adjustment</t>
  </si>
  <si>
    <t>RWP Positive Pay Adjustment</t>
  </si>
  <si>
    <t>Lane Pay Adjustment</t>
  </si>
  <si>
    <t>Total Negative Pay Adjustment</t>
  </si>
  <si>
    <t>Total Positive Pay Adjustment</t>
  </si>
  <si>
    <t>Populate cells that are Gray per Supplement 1112 *</t>
  </si>
  <si>
    <t>Project Number/Part Code</t>
  </si>
  <si>
    <t>Date</t>
  </si>
  <si>
    <t>Name/Company</t>
  </si>
  <si>
    <t>Structure Description (Bridge County, Route , Section and SFN)</t>
  </si>
  <si>
    <t>PN 555</t>
  </si>
  <si>
    <t>CA-S-PN 555 - Without Steel Armor</t>
  </si>
  <si>
    <t>Total Pay</t>
  </si>
  <si>
    <t>Positive Pay Adjustment (From pre-grind data)</t>
  </si>
  <si>
    <t>Negative Pay Adjustment (From post-grind data)</t>
  </si>
  <si>
    <t>Final Pay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</si>
</sst>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130">
    <xf numFmtId="0" fontId="0" fillId="0" borderId="0" xfId="0"/>
    <xf numFmtId="44" fontId="0" fillId="3" borderId="14" xfId="1" applyFont="1" applyFill="1" applyBorder="1" applyProtection="1"/>
    <xf numFmtId="44" fontId="0" fillId="3" borderId="36" xfId="1" applyFont="1" applyFill="1" applyBorder="1" applyProtection="1"/>
    <xf numFmtId="44" fontId="0" fillId="2" borderId="35" xfId="1" applyFont="1" applyFill="1" applyBorder="1" applyProtection="1"/>
    <xf numFmtId="44" fontId="0" fillId="2" borderId="14" xfId="1" applyFont="1" applyFill="1" applyBorder="1" applyProtection="1"/>
    <xf numFmtId="44" fontId="0" fillId="2" borderId="36" xfId="1" applyFont="1" applyFill="1" applyBorder="1" applyProtection="1"/>
    <xf numFmtId="44" fontId="0" fillId="3" borderId="6" xfId="1" applyFont="1" applyFill="1" applyBorder="1" applyProtection="1"/>
    <xf numFmtId="44" fontId="0" fillId="3" borderId="9" xfId="1" applyFont="1" applyFill="1" applyBorder="1" applyProtection="1"/>
    <xf numFmtId="44" fontId="0" fillId="2" borderId="17" xfId="1" applyFont="1" applyFill="1" applyBorder="1" applyProtection="1"/>
    <xf numFmtId="44" fontId="0" fillId="2" borderId="6" xfId="1" applyFont="1" applyFill="1" applyBorder="1" applyProtection="1"/>
    <xf numFmtId="44" fontId="0" fillId="2" borderId="9" xfId="1" applyFont="1" applyFill="1" applyBorder="1" applyProtection="1"/>
    <xf numFmtId="0" fontId="0" fillId="0" borderId="4" xfId="0" applyBorder="1"/>
    <xf numFmtId="44" fontId="0" fillId="0" borderId="6" xfId="0" applyNumberFormat="1" applyBorder="1"/>
    <xf numFmtId="0" fontId="2" fillId="0" borderId="7" xfId="0" applyFont="1" applyBorder="1"/>
    <xf numFmtId="0" fontId="0" fillId="0" borderId="23" xfId="0" applyBorder="1"/>
    <xf numFmtId="37" fontId="0" fillId="0" borderId="16" xfId="1" applyNumberFormat="1" applyFont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6" borderId="34" xfId="0" applyFont="1" applyFill="1" applyBorder="1"/>
    <xf numFmtId="0" fontId="0" fillId="6" borderId="34" xfId="0" applyFill="1" applyBorder="1"/>
    <xf numFmtId="44" fontId="0" fillId="0" borderId="0" xfId="1" applyFont="1" applyBorder="1" applyProtection="1"/>
    <xf numFmtId="1" fontId="0" fillId="6" borderId="34" xfId="0" applyNumberFormat="1" applyFill="1" applyBorder="1" applyAlignment="1">
      <alignment horizontal="center" vertical="center"/>
    </xf>
    <xf numFmtId="44" fontId="0" fillId="0" borderId="6" xfId="1" applyFont="1" applyBorder="1" applyProtection="1"/>
    <xf numFmtId="44" fontId="2" fillId="0" borderId="0" xfId="1" applyFont="1" applyBorder="1" applyProtection="1"/>
    <xf numFmtId="44" fontId="0" fillId="6" borderId="34" xfId="0" applyNumberFormat="1" applyFill="1" applyBorder="1"/>
    <xf numFmtId="44" fontId="0" fillId="0" borderId="0" xfId="0" applyNumberFormat="1"/>
    <xf numFmtId="44" fontId="2" fillId="0" borderId="9" xfId="1" applyFont="1" applyBorder="1" applyProtection="1"/>
    <xf numFmtId="44" fontId="0" fillId="0" borderId="13" xfId="0" applyNumberFormat="1" applyBorder="1"/>
    <xf numFmtId="0" fontId="0" fillId="0" borderId="13" xfId="0" applyBorder="1"/>
    <xf numFmtId="0" fontId="0" fillId="0" borderId="28" xfId="0" applyBorder="1"/>
    <xf numFmtId="0" fontId="0" fillId="6" borderId="0" xfId="0" applyFill="1"/>
    <xf numFmtId="0" fontId="2" fillId="0" borderId="0" xfId="0" applyFont="1"/>
    <xf numFmtId="0" fontId="0" fillId="4" borderId="1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4" borderId="35" xfId="0" applyFill="1" applyBorder="1" applyAlignment="1">
      <alignment wrapText="1"/>
    </xf>
    <xf numFmtId="0" fontId="0" fillId="0" borderId="40" xfId="0" applyBorder="1"/>
    <xf numFmtId="44" fontId="0" fillId="0" borderId="41" xfId="1" applyFont="1" applyBorder="1" applyProtection="1"/>
    <xf numFmtId="0" fontId="2" fillId="0" borderId="22" xfId="0" applyFont="1" applyBorder="1"/>
    <xf numFmtId="44" fontId="2" fillId="0" borderId="29" xfId="1" applyFont="1" applyBorder="1" applyProtection="1"/>
    <xf numFmtId="44" fontId="0" fillId="0" borderId="41" xfId="0" applyNumberFormat="1" applyBorder="1"/>
    <xf numFmtId="44" fontId="0" fillId="0" borderId="34" xfId="0" applyNumberFormat="1" applyBorder="1"/>
    <xf numFmtId="0" fontId="0" fillId="4" borderId="29" xfId="0" applyFill="1" applyBorder="1" applyAlignment="1">
      <alignment wrapText="1"/>
    </xf>
    <xf numFmtId="44" fontId="0" fillId="6" borderId="42" xfId="0" applyNumberFormat="1" applyFill="1" applyBorder="1"/>
    <xf numFmtId="44" fontId="0" fillId="0" borderId="42" xfId="0" applyNumberFormat="1" applyBorder="1"/>
    <xf numFmtId="44" fontId="0" fillId="0" borderId="26" xfId="0" applyNumberFormat="1" applyBorder="1"/>
    <xf numFmtId="0" fontId="0" fillId="0" borderId="40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1" fillId="5" borderId="5" xfId="2" applyNumberFormat="1" applyBorder="1" applyProtection="1">
      <protection locked="0"/>
    </xf>
    <xf numFmtId="0" fontId="1" fillId="5" borderId="33" xfId="2" applyBorder="1" applyAlignment="1" applyProtection="1">
      <alignment wrapText="1"/>
      <protection locked="0"/>
    </xf>
    <xf numFmtId="0" fontId="1" fillId="5" borderId="12" xfId="2" applyBorder="1" applyAlignment="1" applyProtection="1">
      <alignment wrapText="1"/>
      <protection locked="0"/>
    </xf>
    <xf numFmtId="2" fontId="1" fillId="5" borderId="12" xfId="2" applyNumberFormat="1" applyBorder="1" applyProtection="1">
      <protection locked="0"/>
    </xf>
    <xf numFmtId="0" fontId="1" fillId="5" borderId="10" xfId="2" applyBorder="1" applyProtection="1">
      <protection locked="0"/>
    </xf>
    <xf numFmtId="0" fontId="1" fillId="5" borderId="5" xfId="2" applyBorder="1" applyProtection="1">
      <protection locked="0"/>
    </xf>
    <xf numFmtId="0" fontId="1" fillId="5" borderId="37" xfId="2" applyBorder="1" applyProtection="1">
      <protection locked="0"/>
    </xf>
    <xf numFmtId="0" fontId="1" fillId="5" borderId="8" xfId="2" applyBorder="1" applyProtection="1">
      <protection locked="0"/>
    </xf>
    <xf numFmtId="2" fontId="1" fillId="5" borderId="8" xfId="2" applyNumberFormat="1" applyBorder="1" applyProtection="1">
      <protection locked="0"/>
    </xf>
    <xf numFmtId="0" fontId="1" fillId="5" borderId="33" xfId="2" applyBorder="1" applyProtection="1">
      <protection locked="0"/>
    </xf>
    <xf numFmtId="0" fontId="1" fillId="5" borderId="12" xfId="2" applyBorder="1" applyProtection="1">
      <protection locked="0"/>
    </xf>
    <xf numFmtId="0" fontId="1" fillId="5" borderId="18" xfId="2" applyBorder="1" applyAlignment="1" applyProtection="1">
      <alignment wrapText="1"/>
      <protection locked="0"/>
    </xf>
    <xf numFmtId="0" fontId="1" fillId="5" borderId="4" xfId="2" applyBorder="1" applyProtection="1">
      <protection locked="0"/>
    </xf>
    <xf numFmtId="0" fontId="1" fillId="5" borderId="7" xfId="2" applyBorder="1" applyProtection="1">
      <protection locked="0"/>
    </xf>
    <xf numFmtId="0" fontId="1" fillId="5" borderId="18" xfId="2" applyBorder="1" applyProtection="1">
      <protection locked="0"/>
    </xf>
    <xf numFmtId="44" fontId="1" fillId="5" borderId="47" xfId="2" applyNumberFormat="1" applyBorder="1" applyProtection="1">
      <protection locked="0"/>
    </xf>
    <xf numFmtId="44" fontId="1" fillId="5" borderId="16" xfId="2" applyNumberFormat="1" applyBorder="1" applyProtection="1"/>
    <xf numFmtId="0" fontId="0" fillId="0" borderId="5" xfId="0" applyBorder="1"/>
    <xf numFmtId="0" fontId="0" fillId="0" borderId="43" xfId="0" applyBorder="1"/>
    <xf numFmtId="0" fontId="0" fillId="0" borderId="51" xfId="0" applyBorder="1"/>
    <xf numFmtId="164" fontId="0" fillId="0" borderId="5" xfId="0" applyNumberFormat="1" applyBorder="1"/>
    <xf numFmtId="164" fontId="0" fillId="0" borderId="43" xfId="0" applyNumberFormat="1" applyBorder="1"/>
    <xf numFmtId="164" fontId="2" fillId="0" borderId="52" xfId="0" applyNumberFormat="1" applyFont="1" applyBorder="1"/>
    <xf numFmtId="0" fontId="2" fillId="0" borderId="2" xfId="0" applyFont="1" applyBorder="1"/>
    <xf numFmtId="44" fontId="2" fillId="0" borderId="2" xfId="0" applyNumberFormat="1" applyFont="1" applyBorder="1"/>
    <xf numFmtId="0" fontId="0" fillId="7" borderId="22" xfId="0" applyFill="1" applyBorder="1" applyProtection="1">
      <protection locked="0"/>
    </xf>
    <xf numFmtId="0" fontId="0" fillId="7" borderId="44" xfId="0" applyFill="1" applyBorder="1" applyProtection="1">
      <protection locked="0"/>
    </xf>
    <xf numFmtId="0" fontId="0" fillId="7" borderId="45" xfId="0" applyFill="1" applyBorder="1" applyProtection="1">
      <protection locked="0"/>
    </xf>
    <xf numFmtId="0" fontId="0" fillId="7" borderId="29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36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5" borderId="1" xfId="2" applyFont="1" applyBorder="1" applyAlignment="1" applyProtection="1">
      <alignment vertical="center"/>
    </xf>
    <xf numFmtId="0" fontId="3" fillId="5" borderId="2" xfId="2" applyFont="1" applyBorder="1" applyAlignment="1" applyProtection="1">
      <alignment vertical="center"/>
    </xf>
    <xf numFmtId="0" fontId="3" fillId="5" borderId="3" xfId="2" applyFont="1" applyBorder="1" applyAlignment="1" applyProtection="1">
      <alignment vertical="center"/>
    </xf>
    <xf numFmtId="0" fontId="2" fillId="0" borderId="4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5" borderId="48" xfId="2" applyBorder="1" applyAlignment="1" applyProtection="1">
      <alignment horizontal="center"/>
      <protection locked="0"/>
    </xf>
    <xf numFmtId="0" fontId="1" fillId="5" borderId="24" xfId="2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5" borderId="1" xfId="2" applyBorder="1" applyAlignment="1" applyProtection="1">
      <alignment horizontal="center"/>
      <protection locked="0"/>
    </xf>
    <xf numFmtId="0" fontId="1" fillId="5" borderId="3" xfId="2" applyBorder="1" applyAlignment="1" applyProtection="1">
      <alignment horizontal="center"/>
      <protection locked="0"/>
    </xf>
    <xf numFmtId="0" fontId="1" fillId="5" borderId="49" xfId="2" applyBorder="1" applyAlignment="1" applyProtection="1">
      <alignment horizontal="center"/>
      <protection locked="0"/>
    </xf>
    <xf numFmtId="0" fontId="1" fillId="5" borderId="28" xfId="2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5" borderId="1" xfId="2" applyFont="1" applyBorder="1" applyAlignment="1" applyProtection="1">
      <alignment horizontal="center"/>
      <protection locked="0"/>
    </xf>
    <xf numFmtId="0" fontId="2" fillId="5" borderId="2" xfId="2" applyFont="1" applyBorder="1" applyAlignment="1" applyProtection="1">
      <alignment horizontal="center"/>
      <protection locked="0"/>
    </xf>
    <xf numFmtId="0" fontId="2" fillId="5" borderId="3" xfId="2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5" borderId="30" xfId="2" applyFont="1" applyBorder="1" applyAlignment="1" applyProtection="1">
      <alignment horizontal="center"/>
      <protection locked="0"/>
    </xf>
    <xf numFmtId="0" fontId="2" fillId="5" borderId="31" xfId="2" applyFont="1" applyBorder="1" applyAlignment="1" applyProtection="1">
      <alignment horizontal="center"/>
      <protection locked="0"/>
    </xf>
    <xf numFmtId="0" fontId="2" fillId="5" borderId="32" xfId="2" applyFont="1" applyBorder="1" applyAlignment="1" applyProtection="1">
      <alignment horizontal="center"/>
      <protection locked="0"/>
    </xf>
    <xf numFmtId="0" fontId="2" fillId="0" borderId="50" xfId="0" applyFont="1" applyBorder="1" applyAlignment="1">
      <alignment horizontal="right"/>
    </xf>
    <xf numFmtId="0" fontId="2" fillId="0" borderId="13" xfId="0" applyFont="1" applyBorder="1" applyAlignment="1">
      <alignment horizontal="left"/>
    </xf>
  </cellXfs>
  <cellStyles count="3">
    <cellStyle name="40% - Accent3" xfId="2" builtinId="3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05E1-B121-469B-BA83-3FC7ECCCFC1B}">
  <dimension ref="A1:U101"/>
  <sheetViews>
    <sheetView showGridLines="0" tabSelected="1" zoomScale="80" zoomScaleNormal="80" workbookViewId="0">
      <selection activeCell="D4" sqref="D4:E4"/>
    </sheetView>
  </sheetViews>
  <sheetFormatPr defaultColWidth="8.7109375" defaultRowHeight="15" x14ac:dyDescent="0.25"/>
  <cols>
    <col min="1" max="1" width="8.7109375" customWidth="1"/>
    <col min="2" max="2" width="9" customWidth="1"/>
    <col min="3" max="3" width="11.28515625" customWidth="1"/>
    <col min="4" max="4" width="11.5703125" customWidth="1"/>
    <col min="5" max="5" width="13.5703125" customWidth="1"/>
    <col min="6" max="6" width="13.7109375" customWidth="1"/>
    <col min="7" max="7" width="9.5703125" customWidth="1"/>
    <col min="8" max="8" width="8.5703125" customWidth="1"/>
    <col min="9" max="9" width="12.28515625" customWidth="1"/>
    <col min="10" max="10" width="12.7109375" customWidth="1"/>
    <col min="11" max="11" width="13" customWidth="1"/>
    <col min="12" max="12" width="14.28515625" customWidth="1"/>
    <col min="13" max="13" width="27" bestFit="1" customWidth="1"/>
    <col min="14" max="15" width="13.42578125" customWidth="1"/>
    <col min="16" max="17" width="15.7109375" bestFit="1" customWidth="1"/>
    <col min="18" max="18" width="9.5703125" bestFit="1" customWidth="1"/>
    <col min="19" max="20" width="15.7109375" bestFit="1" customWidth="1"/>
    <col min="21" max="21" width="9.5703125" bestFit="1" customWidth="1"/>
    <col min="22" max="22" width="11.28515625" customWidth="1"/>
    <col min="23" max="23" width="9.5703125" bestFit="1" customWidth="1"/>
  </cols>
  <sheetData>
    <row r="1" spans="1:21" ht="15.75" thickBot="1" x14ac:dyDescent="0.3">
      <c r="A1" s="129" t="s">
        <v>33</v>
      </c>
      <c r="B1" s="129"/>
      <c r="C1" s="129"/>
      <c r="D1" s="129"/>
      <c r="M1" s="52" t="s">
        <v>32</v>
      </c>
      <c r="N1" s="53">
        <v>44211</v>
      </c>
    </row>
    <row r="2" spans="1:21" ht="16.5" thickBot="1" x14ac:dyDescent="0.3">
      <c r="A2" s="100" t="s">
        <v>27</v>
      </c>
      <c r="B2" s="101"/>
      <c r="C2" s="101"/>
      <c r="D2" s="101"/>
      <c r="E2" s="102"/>
    </row>
    <row r="3" spans="1:21" ht="15.75" thickBot="1" x14ac:dyDescent="0.3">
      <c r="M3" s="118" t="s">
        <v>16</v>
      </c>
      <c r="N3" s="119"/>
    </row>
    <row r="4" spans="1:21" ht="15.75" thickBot="1" x14ac:dyDescent="0.3">
      <c r="A4" s="103" t="s">
        <v>28</v>
      </c>
      <c r="B4" s="104"/>
      <c r="C4" s="105"/>
      <c r="D4" s="106"/>
      <c r="E4" s="107"/>
      <c r="M4" s="11" t="s">
        <v>19</v>
      </c>
      <c r="N4" s="12">
        <f>SUM(N19,N39,N59,N79)</f>
        <v>0</v>
      </c>
    </row>
    <row r="5" spans="1:21" ht="15.75" thickBot="1" x14ac:dyDescent="0.3">
      <c r="A5" s="108" t="s">
        <v>29</v>
      </c>
      <c r="B5" s="109"/>
      <c r="C5" s="110"/>
      <c r="D5" s="114"/>
      <c r="E5" s="115"/>
      <c r="M5" s="38" t="s">
        <v>18</v>
      </c>
      <c r="N5" s="42">
        <f>SUM(N20,N40,N60,N80)</f>
        <v>0</v>
      </c>
    </row>
    <row r="6" spans="1:21" ht="15.75" thickBot="1" x14ac:dyDescent="0.3">
      <c r="A6" s="111" t="s">
        <v>30</v>
      </c>
      <c r="B6" s="112"/>
      <c r="C6" s="113"/>
      <c r="D6" s="116"/>
      <c r="E6" s="117"/>
      <c r="M6" s="77"/>
      <c r="N6" s="78"/>
    </row>
    <row r="7" spans="1:21" ht="15.75" thickBot="1" x14ac:dyDescent="0.3">
      <c r="A7" s="120" t="s">
        <v>31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  <c r="P7" s="91" t="s">
        <v>12</v>
      </c>
      <c r="Q7" s="92"/>
      <c r="R7" s="92"/>
      <c r="S7" s="92"/>
      <c r="T7" s="92"/>
      <c r="U7" s="93"/>
    </row>
    <row r="8" spans="1:21" ht="15.75" thickBot="1" x14ac:dyDescent="0.3">
      <c r="A8" s="123" t="s">
        <v>14</v>
      </c>
      <c r="B8" s="124"/>
      <c r="C8" s="128"/>
      <c r="D8" s="69">
        <v>1</v>
      </c>
      <c r="E8" s="14"/>
      <c r="F8" s="123" t="s">
        <v>15</v>
      </c>
      <c r="G8" s="124"/>
      <c r="H8" s="124"/>
      <c r="I8" s="15">
        <v>2000</v>
      </c>
      <c r="J8" s="14"/>
      <c r="K8" s="14"/>
      <c r="L8" s="14"/>
      <c r="M8" s="14"/>
      <c r="N8" s="16"/>
      <c r="P8" s="97" t="s">
        <v>7</v>
      </c>
      <c r="Q8" s="98"/>
      <c r="R8" s="98"/>
      <c r="S8" s="97" t="s">
        <v>8</v>
      </c>
      <c r="T8" s="98"/>
      <c r="U8" s="99"/>
    </row>
    <row r="9" spans="1:21" ht="30.75" thickBot="1" x14ac:dyDescent="0.3">
      <c r="A9" s="17"/>
      <c r="N9" s="18"/>
      <c r="P9" s="48" t="s">
        <v>4</v>
      </c>
      <c r="Q9" s="49" t="s">
        <v>5</v>
      </c>
      <c r="R9" s="51" t="s">
        <v>6</v>
      </c>
      <c r="S9" s="48" t="s">
        <v>4</v>
      </c>
      <c r="T9" s="49" t="s">
        <v>5</v>
      </c>
      <c r="U9" s="50" t="s">
        <v>6</v>
      </c>
    </row>
    <row r="10" spans="1:21" x14ac:dyDescent="0.25">
      <c r="A10" s="125" t="s">
        <v>11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  <c r="N10" s="18"/>
      <c r="P10" s="79"/>
      <c r="Q10" s="80"/>
      <c r="R10" s="81"/>
      <c r="S10" s="79"/>
      <c r="T10" s="80"/>
      <c r="U10" s="82"/>
    </row>
    <row r="11" spans="1:21" x14ac:dyDescent="0.25">
      <c r="A11" s="94" t="s">
        <v>9</v>
      </c>
      <c r="B11" s="95"/>
      <c r="C11" s="95"/>
      <c r="D11" s="95"/>
      <c r="E11" s="95"/>
      <c r="F11" s="19"/>
      <c r="G11" s="95" t="s">
        <v>10</v>
      </c>
      <c r="H11" s="95"/>
      <c r="I11" s="95"/>
      <c r="J11" s="95"/>
      <c r="K11" s="96"/>
      <c r="N11" s="18"/>
      <c r="P11" s="83"/>
      <c r="Q11" s="84"/>
      <c r="R11" s="85"/>
      <c r="S11" s="83"/>
      <c r="T11" s="84"/>
      <c r="U11" s="86"/>
    </row>
    <row r="12" spans="1:21" ht="28.15" customHeight="1" thickBot="1" x14ac:dyDescent="0.3">
      <c r="A12" s="34" t="s">
        <v>0</v>
      </c>
      <c r="B12" s="35" t="s">
        <v>1</v>
      </c>
      <c r="C12" s="35" t="s">
        <v>2</v>
      </c>
      <c r="D12" s="35" t="s">
        <v>3</v>
      </c>
      <c r="E12" s="36" t="s">
        <v>17</v>
      </c>
      <c r="F12" s="20"/>
      <c r="G12" s="34" t="s">
        <v>0</v>
      </c>
      <c r="H12" s="35" t="s">
        <v>1</v>
      </c>
      <c r="I12" s="35" t="s">
        <v>2</v>
      </c>
      <c r="J12" s="35" t="s">
        <v>3</v>
      </c>
      <c r="K12" s="36" t="s">
        <v>17</v>
      </c>
      <c r="N12" s="18"/>
      <c r="P12" s="83"/>
      <c r="Q12" s="84"/>
      <c r="R12" s="85"/>
      <c r="S12" s="83"/>
      <c r="T12" s="84"/>
      <c r="U12" s="86"/>
    </row>
    <row r="13" spans="1:21" ht="14.45" customHeight="1" thickBot="1" x14ac:dyDescent="0.3">
      <c r="A13" s="65"/>
      <c r="B13" s="56">
        <v>600</v>
      </c>
      <c r="C13" s="57">
        <v>0</v>
      </c>
      <c r="D13" s="57">
        <v>0</v>
      </c>
      <c r="E13" s="37"/>
      <c r="F13" s="20"/>
      <c r="G13" s="55"/>
      <c r="H13" s="56">
        <v>600</v>
      </c>
      <c r="I13" s="57">
        <v>0</v>
      </c>
      <c r="J13" s="57">
        <v>0</v>
      </c>
      <c r="K13" s="33"/>
      <c r="N13" s="18"/>
      <c r="P13" s="83"/>
      <c r="Q13" s="84"/>
      <c r="R13" s="85"/>
      <c r="S13" s="83"/>
      <c r="T13" s="84"/>
      <c r="U13" s="86"/>
    </row>
    <row r="14" spans="1:21" x14ac:dyDescent="0.25">
      <c r="A14" s="66">
        <v>600</v>
      </c>
      <c r="B14" s="59">
        <v>550</v>
      </c>
      <c r="C14" s="54">
        <v>0</v>
      </c>
      <c r="D14" s="54">
        <v>0</v>
      </c>
      <c r="E14" s="1">
        <f>-D14*($D$8*(AVERAGE(A14:B14)-250)/($I$8/2))</f>
        <v>0</v>
      </c>
      <c r="F14" s="20"/>
      <c r="G14" s="58">
        <v>600</v>
      </c>
      <c r="H14" s="59">
        <v>550</v>
      </c>
      <c r="I14" s="54">
        <v>0</v>
      </c>
      <c r="J14" s="54">
        <v>0</v>
      </c>
      <c r="K14" s="6">
        <f>-J14*($D$8*(AVERAGE(G14:H14)-250)/($I$8/2))</f>
        <v>0</v>
      </c>
      <c r="M14" s="118" t="s">
        <v>24</v>
      </c>
      <c r="N14" s="119"/>
      <c r="O14" s="21"/>
      <c r="P14" s="83"/>
      <c r="Q14" s="84"/>
      <c r="R14" s="85"/>
      <c r="S14" s="83"/>
      <c r="T14" s="84"/>
      <c r="U14" s="86"/>
    </row>
    <row r="15" spans="1:21" x14ac:dyDescent="0.25">
      <c r="A15" s="66">
        <v>550</v>
      </c>
      <c r="B15" s="59">
        <v>500</v>
      </c>
      <c r="C15" s="54">
        <v>0</v>
      </c>
      <c r="D15" s="54">
        <v>0</v>
      </c>
      <c r="E15" s="1">
        <f>-D15*($D$8*(AVERAGE(A15:B15)-250)/($I$8/2))</f>
        <v>0</v>
      </c>
      <c r="F15" s="22"/>
      <c r="G15" s="58">
        <v>550</v>
      </c>
      <c r="H15" s="59">
        <v>500</v>
      </c>
      <c r="I15" s="54">
        <v>0</v>
      </c>
      <c r="J15" s="54">
        <v>0</v>
      </c>
      <c r="K15" s="6">
        <f>-J15*($D$8*(AVERAGE(G15:H15)-250)/($I$8/2))</f>
        <v>0</v>
      </c>
      <c r="M15" s="11" t="s">
        <v>20</v>
      </c>
      <c r="N15" s="23">
        <f>SUM(E14:E20)</f>
        <v>0</v>
      </c>
      <c r="O15" s="21"/>
      <c r="P15" s="83"/>
      <c r="Q15" s="84"/>
      <c r="R15" s="85"/>
      <c r="S15" s="83"/>
      <c r="T15" s="84"/>
      <c r="U15" s="86"/>
    </row>
    <row r="16" spans="1:21" x14ac:dyDescent="0.25">
      <c r="A16" s="66">
        <v>500</v>
      </c>
      <c r="B16" s="59">
        <v>450</v>
      </c>
      <c r="C16" s="54">
        <v>0</v>
      </c>
      <c r="D16" s="54">
        <v>0</v>
      </c>
      <c r="E16" s="1">
        <f>-D16*($D$8*(AVERAGE(A16:B16)-250)/($I$8/2))</f>
        <v>0</v>
      </c>
      <c r="F16" s="20"/>
      <c r="G16" s="58">
        <v>500</v>
      </c>
      <c r="H16" s="59">
        <v>450</v>
      </c>
      <c r="I16" s="54">
        <v>0</v>
      </c>
      <c r="J16" s="54">
        <v>0</v>
      </c>
      <c r="K16" s="6">
        <f>-J16*($D$8*(AVERAGE(G16:H16)-250)/($I$8/2))</f>
        <v>0</v>
      </c>
      <c r="M16" s="11" t="s">
        <v>21</v>
      </c>
      <c r="N16" s="23">
        <f>SUM(E22:E25)</f>
        <v>0</v>
      </c>
      <c r="O16" s="24"/>
      <c r="P16" s="83"/>
      <c r="Q16" s="84"/>
      <c r="R16" s="85"/>
      <c r="S16" s="83"/>
      <c r="T16" s="84"/>
      <c r="U16" s="86"/>
    </row>
    <row r="17" spans="1:21" x14ac:dyDescent="0.25">
      <c r="A17" s="66">
        <v>450</v>
      </c>
      <c r="B17" s="59">
        <v>400</v>
      </c>
      <c r="C17" s="54">
        <v>0</v>
      </c>
      <c r="D17" s="54">
        <v>0</v>
      </c>
      <c r="E17" s="1">
        <f t="shared" ref="E17:E20" si="0">-D17*($D$8*(AVERAGE(A17:B17)-250)/$I$8)</f>
        <v>0</v>
      </c>
      <c r="F17" s="20"/>
      <c r="G17" s="58">
        <v>450</v>
      </c>
      <c r="H17" s="59">
        <v>400</v>
      </c>
      <c r="I17" s="54">
        <v>0</v>
      </c>
      <c r="J17" s="54">
        <v>0</v>
      </c>
      <c r="K17" s="6">
        <f t="shared" ref="K17:K20" si="1">-J17*($D$8*(AVERAGE(G17:H17)-250)/$I$8)</f>
        <v>0</v>
      </c>
      <c r="M17" s="11" t="s">
        <v>22</v>
      </c>
      <c r="N17" s="23">
        <f>SUM(K14:K20)</f>
        <v>0</v>
      </c>
      <c r="O17" s="24"/>
      <c r="P17" s="83"/>
      <c r="Q17" s="84"/>
      <c r="R17" s="85"/>
      <c r="S17" s="83"/>
      <c r="T17" s="84"/>
      <c r="U17" s="86"/>
    </row>
    <row r="18" spans="1:21" ht="15.75" thickBot="1" x14ac:dyDescent="0.3">
      <c r="A18" s="66">
        <v>400</v>
      </c>
      <c r="B18" s="59">
        <v>350</v>
      </c>
      <c r="C18" s="54">
        <v>0</v>
      </c>
      <c r="D18" s="54">
        <v>0</v>
      </c>
      <c r="E18" s="1">
        <f t="shared" si="0"/>
        <v>0</v>
      </c>
      <c r="F18" s="20"/>
      <c r="G18" s="58">
        <v>400</v>
      </c>
      <c r="H18" s="59">
        <v>350</v>
      </c>
      <c r="I18" s="54">
        <v>0</v>
      </c>
      <c r="J18" s="54">
        <v>0</v>
      </c>
      <c r="K18" s="6">
        <f t="shared" si="1"/>
        <v>0</v>
      </c>
      <c r="M18" s="38" t="s">
        <v>23</v>
      </c>
      <c r="N18" s="39">
        <f>SUM(K22:K25)</f>
        <v>0</v>
      </c>
      <c r="P18" s="83"/>
      <c r="Q18" s="84"/>
      <c r="R18" s="85"/>
      <c r="S18" s="83"/>
      <c r="T18" s="84"/>
      <c r="U18" s="86"/>
    </row>
    <row r="19" spans="1:21" x14ac:dyDescent="0.25">
      <c r="A19" s="66">
        <v>350</v>
      </c>
      <c r="B19" s="59">
        <v>300</v>
      </c>
      <c r="C19" s="54">
        <v>0</v>
      </c>
      <c r="D19" s="54">
        <v>0</v>
      </c>
      <c r="E19" s="1">
        <f t="shared" si="0"/>
        <v>0</v>
      </c>
      <c r="F19" s="20"/>
      <c r="G19" s="58">
        <v>350</v>
      </c>
      <c r="H19" s="59">
        <v>300</v>
      </c>
      <c r="I19" s="54">
        <v>0</v>
      </c>
      <c r="J19" s="54">
        <v>0</v>
      </c>
      <c r="K19" s="6">
        <f t="shared" si="1"/>
        <v>0</v>
      </c>
      <c r="M19" s="40" t="s">
        <v>25</v>
      </c>
      <c r="N19" s="41">
        <f>N15+N17</f>
        <v>0</v>
      </c>
      <c r="P19" s="83"/>
      <c r="Q19" s="84"/>
      <c r="R19" s="85"/>
      <c r="S19" s="83"/>
      <c r="T19" s="84"/>
      <c r="U19" s="86"/>
    </row>
    <row r="20" spans="1:21" ht="15.75" thickBot="1" x14ac:dyDescent="0.3">
      <c r="A20" s="67">
        <v>300</v>
      </c>
      <c r="B20" s="61">
        <v>250</v>
      </c>
      <c r="C20" s="62">
        <v>0</v>
      </c>
      <c r="D20" s="62">
        <v>0</v>
      </c>
      <c r="E20" s="2">
        <f t="shared" si="0"/>
        <v>0</v>
      </c>
      <c r="F20" s="25"/>
      <c r="G20" s="60">
        <v>300</v>
      </c>
      <c r="H20" s="61">
        <v>250</v>
      </c>
      <c r="I20" s="62">
        <v>0</v>
      </c>
      <c r="J20" s="62">
        <v>0</v>
      </c>
      <c r="K20" s="7">
        <f t="shared" si="1"/>
        <v>0</v>
      </c>
      <c r="L20" s="26"/>
      <c r="M20" s="13" t="s">
        <v>26</v>
      </c>
      <c r="N20" s="27">
        <f>N16+N18</f>
        <v>0</v>
      </c>
      <c r="P20" s="83"/>
      <c r="Q20" s="84"/>
      <c r="R20" s="85"/>
      <c r="S20" s="83"/>
      <c r="T20" s="84"/>
      <c r="U20" s="86"/>
    </row>
    <row r="21" spans="1:21" x14ac:dyDescent="0.25">
      <c r="A21" s="68">
        <v>250</v>
      </c>
      <c r="B21" s="64">
        <v>200</v>
      </c>
      <c r="C21" s="57">
        <v>0</v>
      </c>
      <c r="D21" s="57">
        <v>0</v>
      </c>
      <c r="E21" s="3" t="s">
        <v>13</v>
      </c>
      <c r="F21" s="20"/>
      <c r="G21" s="63">
        <v>250</v>
      </c>
      <c r="H21" s="64">
        <v>200</v>
      </c>
      <c r="I21" s="57">
        <v>0</v>
      </c>
      <c r="J21" s="57">
        <v>0</v>
      </c>
      <c r="K21" s="8" t="s">
        <v>13</v>
      </c>
      <c r="N21" s="18"/>
      <c r="P21" s="83"/>
      <c r="Q21" s="84"/>
      <c r="R21" s="85"/>
      <c r="S21" s="83"/>
      <c r="T21" s="84"/>
      <c r="U21" s="86"/>
    </row>
    <row r="22" spans="1:21" x14ac:dyDescent="0.25">
      <c r="A22" s="66">
        <v>200</v>
      </c>
      <c r="B22" s="59">
        <v>150</v>
      </c>
      <c r="C22" s="54">
        <v>0</v>
      </c>
      <c r="D22" s="54">
        <v>0</v>
      </c>
      <c r="E22" s="4">
        <f>-D22*($D$8*(AVERAGE(A22:B22)-200)/$I$8)/2</f>
        <v>0</v>
      </c>
      <c r="F22" s="20"/>
      <c r="G22" s="58">
        <v>200</v>
      </c>
      <c r="H22" s="59">
        <v>150</v>
      </c>
      <c r="I22" s="54">
        <v>0</v>
      </c>
      <c r="J22" s="54">
        <v>0</v>
      </c>
      <c r="K22" s="9">
        <f>-J22*($D$8*(AVERAGE(G22:H22)-200)/$I$8)/2</f>
        <v>0</v>
      </c>
      <c r="N22" s="18"/>
      <c r="P22" s="83"/>
      <c r="Q22" s="84"/>
      <c r="R22" s="85"/>
      <c r="S22" s="83"/>
      <c r="T22" s="84"/>
      <c r="U22" s="86"/>
    </row>
    <row r="23" spans="1:21" x14ac:dyDescent="0.25">
      <c r="A23" s="66">
        <v>150</v>
      </c>
      <c r="B23" s="59">
        <v>100</v>
      </c>
      <c r="C23" s="54">
        <v>0</v>
      </c>
      <c r="D23" s="54">
        <v>0</v>
      </c>
      <c r="E23" s="4">
        <f>-D23*($D$8*(AVERAGE(A23:B23)-200)/$I$8)/2</f>
        <v>0</v>
      </c>
      <c r="F23" s="20"/>
      <c r="G23" s="58">
        <v>150</v>
      </c>
      <c r="H23" s="59">
        <v>100</v>
      </c>
      <c r="I23" s="54">
        <v>0</v>
      </c>
      <c r="J23" s="54">
        <v>0</v>
      </c>
      <c r="K23" s="9">
        <f>-J23*($D$8*(AVERAGE(G23:H23)-200)/$I$8)/2</f>
        <v>0</v>
      </c>
      <c r="N23" s="18"/>
      <c r="P23" s="83"/>
      <c r="Q23" s="84"/>
      <c r="R23" s="85"/>
      <c r="S23" s="83"/>
      <c r="T23" s="84"/>
      <c r="U23" s="86"/>
    </row>
    <row r="24" spans="1:21" x14ac:dyDescent="0.25">
      <c r="A24" s="66">
        <v>100</v>
      </c>
      <c r="B24" s="59">
        <v>50</v>
      </c>
      <c r="C24" s="54">
        <v>0</v>
      </c>
      <c r="D24" s="54">
        <v>0</v>
      </c>
      <c r="E24" s="4">
        <f>-D24*($D$8*(AVERAGE(A24:B24)-200)/$I$8)/2</f>
        <v>0</v>
      </c>
      <c r="F24" s="20"/>
      <c r="G24" s="58">
        <v>100</v>
      </c>
      <c r="H24" s="59">
        <v>50</v>
      </c>
      <c r="I24" s="54">
        <v>0</v>
      </c>
      <c r="J24" s="54">
        <v>0</v>
      </c>
      <c r="K24" s="9">
        <f>-J24*($D$8*(AVERAGE(G24:H24)-200)/$I$8)/2</f>
        <v>0</v>
      </c>
      <c r="N24" s="18"/>
      <c r="P24" s="83"/>
      <c r="Q24" s="84"/>
      <c r="R24" s="85"/>
      <c r="S24" s="83"/>
      <c r="T24" s="84"/>
      <c r="U24" s="86"/>
    </row>
    <row r="25" spans="1:21" ht="15.75" thickBot="1" x14ac:dyDescent="0.3">
      <c r="A25" s="67">
        <v>50</v>
      </c>
      <c r="B25" s="61">
        <v>0</v>
      </c>
      <c r="C25" s="62">
        <v>0</v>
      </c>
      <c r="D25" s="62">
        <v>0</v>
      </c>
      <c r="E25" s="5">
        <f>-D25*($D$8*(AVERAGE(A25:B25)-200)/$I$8)/2</f>
        <v>0</v>
      </c>
      <c r="F25" s="45"/>
      <c r="G25" s="60">
        <v>50</v>
      </c>
      <c r="H25" s="61">
        <v>0</v>
      </c>
      <c r="I25" s="62">
        <v>0</v>
      </c>
      <c r="J25" s="62">
        <v>0</v>
      </c>
      <c r="K25" s="10">
        <f>-J25*($D$8*(AVERAGE(G25:H25)-200)/$I$8)/2</f>
        <v>0</v>
      </c>
      <c r="L25" s="28"/>
      <c r="M25" s="29"/>
      <c r="N25" s="30"/>
      <c r="P25" s="83"/>
      <c r="Q25" s="84"/>
      <c r="R25" s="85"/>
      <c r="S25" s="83"/>
      <c r="T25" s="84"/>
      <c r="U25" s="86"/>
    </row>
    <row r="26" spans="1:2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P26" s="83"/>
      <c r="Q26" s="84"/>
      <c r="R26" s="85"/>
      <c r="S26" s="83"/>
      <c r="T26" s="84"/>
      <c r="U26" s="86"/>
    </row>
    <row r="27" spans="1:21" ht="15.75" thickBo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83"/>
      <c r="Q27" s="84"/>
      <c r="R27" s="85"/>
      <c r="S27" s="83"/>
      <c r="T27" s="84"/>
      <c r="U27" s="86"/>
    </row>
    <row r="28" spans="1:21" ht="15.75" thickBot="1" x14ac:dyDescent="0.3">
      <c r="A28" s="123" t="s">
        <v>14</v>
      </c>
      <c r="B28" s="124"/>
      <c r="C28" s="124"/>
      <c r="D28" s="70">
        <f>D8</f>
        <v>1</v>
      </c>
      <c r="E28" s="14"/>
      <c r="F28" s="123" t="s">
        <v>15</v>
      </c>
      <c r="G28" s="124"/>
      <c r="H28" s="124"/>
      <c r="I28" s="15">
        <v>2000</v>
      </c>
      <c r="J28" s="14"/>
      <c r="K28" s="14"/>
      <c r="L28" s="14"/>
      <c r="M28" s="14"/>
      <c r="N28" s="16"/>
      <c r="P28" s="83"/>
      <c r="Q28" s="84"/>
      <c r="R28" s="85"/>
      <c r="S28" s="83"/>
      <c r="T28" s="84"/>
      <c r="U28" s="86"/>
    </row>
    <row r="29" spans="1:21" ht="15.75" thickBot="1" x14ac:dyDescent="0.3">
      <c r="A29" s="17"/>
      <c r="N29" s="18"/>
      <c r="P29" s="83"/>
      <c r="Q29" s="84"/>
      <c r="R29" s="85"/>
      <c r="S29" s="83"/>
      <c r="T29" s="84"/>
      <c r="U29" s="86"/>
    </row>
    <row r="30" spans="1:21" x14ac:dyDescent="0.25">
      <c r="A30" s="125" t="s">
        <v>11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7"/>
      <c r="N30" s="18"/>
      <c r="P30" s="83"/>
      <c r="Q30" s="84"/>
      <c r="R30" s="85"/>
      <c r="S30" s="83"/>
      <c r="T30" s="84"/>
      <c r="U30" s="86"/>
    </row>
    <row r="31" spans="1:21" x14ac:dyDescent="0.25">
      <c r="A31" s="97" t="s">
        <v>9</v>
      </c>
      <c r="B31" s="98"/>
      <c r="C31" s="98"/>
      <c r="D31" s="98"/>
      <c r="E31" s="99"/>
      <c r="F31" s="32"/>
      <c r="G31" s="97" t="s">
        <v>10</v>
      </c>
      <c r="H31" s="98"/>
      <c r="I31" s="98"/>
      <c r="J31" s="98"/>
      <c r="K31" s="99"/>
      <c r="N31" s="18"/>
      <c r="P31" s="83"/>
      <c r="Q31" s="84"/>
      <c r="R31" s="85"/>
      <c r="S31" s="83"/>
      <c r="T31" s="84"/>
      <c r="U31" s="86"/>
    </row>
    <row r="32" spans="1:21" ht="45.75" thickBot="1" x14ac:dyDescent="0.3">
      <c r="A32" s="34" t="s">
        <v>0</v>
      </c>
      <c r="B32" s="35" t="s">
        <v>1</v>
      </c>
      <c r="C32" s="35" t="s">
        <v>2</v>
      </c>
      <c r="D32" s="35" t="s">
        <v>3</v>
      </c>
      <c r="E32" s="36" t="s">
        <v>17</v>
      </c>
      <c r="G32" s="34" t="s">
        <v>0</v>
      </c>
      <c r="H32" s="35" t="s">
        <v>1</v>
      </c>
      <c r="I32" s="35" t="s">
        <v>2</v>
      </c>
      <c r="J32" s="35" t="s">
        <v>3</v>
      </c>
      <c r="K32" s="36" t="s">
        <v>17</v>
      </c>
      <c r="N32" s="18"/>
      <c r="P32" s="83"/>
      <c r="Q32" s="84"/>
      <c r="R32" s="85"/>
      <c r="S32" s="83"/>
      <c r="T32" s="84"/>
      <c r="U32" s="86"/>
    </row>
    <row r="33" spans="1:21" ht="14.45" customHeight="1" thickBot="1" x14ac:dyDescent="0.3">
      <c r="A33" s="65"/>
      <c r="B33" s="56">
        <v>600</v>
      </c>
      <c r="C33" s="57">
        <v>0</v>
      </c>
      <c r="D33" s="57">
        <v>0</v>
      </c>
      <c r="E33" s="33"/>
      <c r="G33" s="65"/>
      <c r="H33" s="56">
        <v>600</v>
      </c>
      <c r="I33" s="57">
        <v>0</v>
      </c>
      <c r="J33" s="57">
        <v>0</v>
      </c>
      <c r="K33" s="33"/>
      <c r="N33" s="18"/>
      <c r="P33" s="83"/>
      <c r="Q33" s="84"/>
      <c r="R33" s="85"/>
      <c r="S33" s="83"/>
      <c r="T33" s="84"/>
      <c r="U33" s="86"/>
    </row>
    <row r="34" spans="1:21" x14ac:dyDescent="0.25">
      <c r="A34" s="66">
        <v>600</v>
      </c>
      <c r="B34" s="59">
        <v>550</v>
      </c>
      <c r="C34" s="54">
        <v>0</v>
      </c>
      <c r="D34" s="54">
        <v>0</v>
      </c>
      <c r="E34" s="6">
        <f>-D34*($D$8*(AVERAGE(A34:B34)-250)/($I$8/2))</f>
        <v>0</v>
      </c>
      <c r="G34" s="66">
        <v>600</v>
      </c>
      <c r="H34" s="59">
        <v>550</v>
      </c>
      <c r="I34" s="54">
        <v>0</v>
      </c>
      <c r="J34" s="54">
        <v>0</v>
      </c>
      <c r="K34" s="6">
        <f>-J34*($D$8*(AVERAGE(G34:H34)-250)/($I$8/2))</f>
        <v>0</v>
      </c>
      <c r="M34" s="118" t="s">
        <v>24</v>
      </c>
      <c r="N34" s="119"/>
      <c r="P34" s="83"/>
      <c r="Q34" s="84"/>
      <c r="R34" s="85"/>
      <c r="S34" s="83"/>
      <c r="T34" s="84"/>
      <c r="U34" s="86"/>
    </row>
    <row r="35" spans="1:21" x14ac:dyDescent="0.25">
      <c r="A35" s="66">
        <v>550</v>
      </c>
      <c r="B35" s="59">
        <v>500</v>
      </c>
      <c r="C35" s="54">
        <v>0</v>
      </c>
      <c r="D35" s="54">
        <v>0</v>
      </c>
      <c r="E35" s="6">
        <f>-D35*($D$8*(AVERAGE(A35:B35)-250)/($I$8/2))</f>
        <v>0</v>
      </c>
      <c r="G35" s="66">
        <v>550</v>
      </c>
      <c r="H35" s="59">
        <v>500</v>
      </c>
      <c r="I35" s="54">
        <v>0</v>
      </c>
      <c r="J35" s="54">
        <v>0</v>
      </c>
      <c r="K35" s="6">
        <f>-J35*($D$8*(AVERAGE(G35:H35)-250)/($I$8/2))</f>
        <v>0</v>
      </c>
      <c r="M35" s="11" t="s">
        <v>20</v>
      </c>
      <c r="N35" s="23">
        <f>SUM(E34:E40)</f>
        <v>0</v>
      </c>
      <c r="P35" s="83"/>
      <c r="Q35" s="84"/>
      <c r="R35" s="85"/>
      <c r="S35" s="83"/>
      <c r="T35" s="84"/>
      <c r="U35" s="86"/>
    </row>
    <row r="36" spans="1:21" x14ac:dyDescent="0.25">
      <c r="A36" s="66">
        <v>500</v>
      </c>
      <c r="B36" s="59">
        <v>450</v>
      </c>
      <c r="C36" s="54">
        <v>0</v>
      </c>
      <c r="D36" s="54">
        <v>0</v>
      </c>
      <c r="E36" s="6">
        <f>-D36*($D$8*(AVERAGE(A36:B36)-250)/($I$8/2))</f>
        <v>0</v>
      </c>
      <c r="G36" s="66">
        <v>500</v>
      </c>
      <c r="H36" s="59">
        <v>450</v>
      </c>
      <c r="I36" s="54">
        <v>0</v>
      </c>
      <c r="J36" s="54">
        <v>0</v>
      </c>
      <c r="K36" s="6">
        <f>-J36*($D$8*(AVERAGE(G36:H36)-250)/($I$8/2))</f>
        <v>0</v>
      </c>
      <c r="M36" s="11" t="s">
        <v>21</v>
      </c>
      <c r="N36" s="23">
        <f>SUM(E42:E45)</f>
        <v>0</v>
      </c>
      <c r="P36" s="83"/>
      <c r="Q36" s="84"/>
      <c r="R36" s="85"/>
      <c r="S36" s="83"/>
      <c r="T36" s="84"/>
      <c r="U36" s="86"/>
    </row>
    <row r="37" spans="1:21" x14ac:dyDescent="0.25">
      <c r="A37" s="66">
        <v>450</v>
      </c>
      <c r="B37" s="59">
        <v>400</v>
      </c>
      <c r="C37" s="54">
        <v>0</v>
      </c>
      <c r="D37" s="54">
        <v>0</v>
      </c>
      <c r="E37" s="6">
        <f t="shared" ref="E37:E40" si="2">-D37*($D$8*(AVERAGE(A37:B37)-250)/$I$8)</f>
        <v>0</v>
      </c>
      <c r="G37" s="66">
        <v>450</v>
      </c>
      <c r="H37" s="59">
        <v>400</v>
      </c>
      <c r="I37" s="54">
        <v>0</v>
      </c>
      <c r="J37" s="54">
        <v>0</v>
      </c>
      <c r="K37" s="6">
        <f t="shared" ref="K37:K40" si="3">-J37*($D$8*(AVERAGE(G37:H37)-250)/$I$8)</f>
        <v>0</v>
      </c>
      <c r="M37" s="11" t="s">
        <v>22</v>
      </c>
      <c r="N37" s="23">
        <f>SUM(K34:K40)</f>
        <v>0</v>
      </c>
      <c r="P37" s="83"/>
      <c r="Q37" s="84"/>
      <c r="R37" s="85"/>
      <c r="S37" s="83"/>
      <c r="T37" s="84"/>
      <c r="U37" s="86"/>
    </row>
    <row r="38" spans="1:21" ht="15.75" thickBot="1" x14ac:dyDescent="0.3">
      <c r="A38" s="66">
        <v>400</v>
      </c>
      <c r="B38" s="59">
        <v>350</v>
      </c>
      <c r="C38" s="54">
        <v>0</v>
      </c>
      <c r="D38" s="54">
        <v>0</v>
      </c>
      <c r="E38" s="6">
        <f t="shared" si="2"/>
        <v>0</v>
      </c>
      <c r="G38" s="66">
        <v>400</v>
      </c>
      <c r="H38" s="59">
        <v>350</v>
      </c>
      <c r="I38" s="54">
        <v>0</v>
      </c>
      <c r="J38" s="54">
        <v>0</v>
      </c>
      <c r="K38" s="6">
        <f t="shared" si="3"/>
        <v>0</v>
      </c>
      <c r="M38" s="38" t="s">
        <v>23</v>
      </c>
      <c r="N38" s="39">
        <f>SUM(K42:K45)</f>
        <v>0</v>
      </c>
      <c r="P38" s="83"/>
      <c r="Q38" s="84"/>
      <c r="R38" s="85"/>
      <c r="S38" s="83"/>
      <c r="T38" s="84"/>
      <c r="U38" s="86"/>
    </row>
    <row r="39" spans="1:21" x14ac:dyDescent="0.25">
      <c r="A39" s="66">
        <v>350</v>
      </c>
      <c r="B39" s="59">
        <v>300</v>
      </c>
      <c r="C39" s="54">
        <v>0</v>
      </c>
      <c r="D39" s="54">
        <v>0</v>
      </c>
      <c r="E39" s="6">
        <f t="shared" si="2"/>
        <v>0</v>
      </c>
      <c r="G39" s="66">
        <v>350</v>
      </c>
      <c r="H39" s="59">
        <v>300</v>
      </c>
      <c r="I39" s="54">
        <v>0</v>
      </c>
      <c r="J39" s="54">
        <v>0</v>
      </c>
      <c r="K39" s="6">
        <f t="shared" si="3"/>
        <v>0</v>
      </c>
      <c r="M39" s="40" t="s">
        <v>25</v>
      </c>
      <c r="N39" s="41">
        <f>N35+N37</f>
        <v>0</v>
      </c>
      <c r="P39" s="83"/>
      <c r="Q39" s="84"/>
      <c r="R39" s="85"/>
      <c r="S39" s="83"/>
      <c r="T39" s="84"/>
      <c r="U39" s="86"/>
    </row>
    <row r="40" spans="1:21" ht="15.75" thickBot="1" x14ac:dyDescent="0.3">
      <c r="A40" s="67">
        <v>300</v>
      </c>
      <c r="B40" s="61">
        <v>250</v>
      </c>
      <c r="C40" s="62">
        <v>0</v>
      </c>
      <c r="D40" s="62">
        <v>0</v>
      </c>
      <c r="E40" s="7">
        <f t="shared" si="2"/>
        <v>0</v>
      </c>
      <c r="F40" s="43"/>
      <c r="G40" s="67">
        <v>300</v>
      </c>
      <c r="H40" s="61">
        <v>250</v>
      </c>
      <c r="I40" s="62">
        <v>0</v>
      </c>
      <c r="J40" s="62">
        <v>0</v>
      </c>
      <c r="K40" s="7">
        <f t="shared" si="3"/>
        <v>0</v>
      </c>
      <c r="L40" s="26"/>
      <c r="M40" s="13" t="s">
        <v>26</v>
      </c>
      <c r="N40" s="27">
        <f>N36+N38</f>
        <v>0</v>
      </c>
      <c r="P40" s="83"/>
      <c r="Q40" s="84"/>
      <c r="R40" s="85"/>
      <c r="S40" s="83"/>
      <c r="T40" s="84"/>
      <c r="U40" s="86"/>
    </row>
    <row r="41" spans="1:21" x14ac:dyDescent="0.25">
      <c r="A41" s="68">
        <v>250</v>
      </c>
      <c r="B41" s="64">
        <v>200</v>
      </c>
      <c r="C41" s="57">
        <v>0</v>
      </c>
      <c r="D41" s="57">
        <v>0</v>
      </c>
      <c r="E41" s="8" t="s">
        <v>13</v>
      </c>
      <c r="G41" s="68">
        <v>250</v>
      </c>
      <c r="H41" s="64">
        <v>200</v>
      </c>
      <c r="I41" s="57">
        <v>0</v>
      </c>
      <c r="J41" s="57">
        <v>0</v>
      </c>
      <c r="K41" s="8" t="s">
        <v>13</v>
      </c>
      <c r="N41" s="18"/>
      <c r="P41" s="83"/>
      <c r="Q41" s="84"/>
      <c r="R41" s="85"/>
      <c r="S41" s="83"/>
      <c r="T41" s="84"/>
      <c r="U41" s="86"/>
    </row>
    <row r="42" spans="1:21" x14ac:dyDescent="0.25">
      <c r="A42" s="66">
        <v>200</v>
      </c>
      <c r="B42" s="59">
        <v>150</v>
      </c>
      <c r="C42" s="54">
        <v>0</v>
      </c>
      <c r="D42" s="54">
        <v>0</v>
      </c>
      <c r="E42" s="9">
        <f>-D42*($D$8*(AVERAGE(A42:B42)-200)/$I$8)/2</f>
        <v>0</v>
      </c>
      <c r="G42" s="66">
        <v>200</v>
      </c>
      <c r="H42" s="59">
        <v>150</v>
      </c>
      <c r="I42" s="54">
        <v>0</v>
      </c>
      <c r="J42" s="54">
        <v>0</v>
      </c>
      <c r="K42" s="9">
        <f>-J42*($D$8*(AVERAGE(G42:H42)-200)/$I$8)/2</f>
        <v>0</v>
      </c>
      <c r="N42" s="18"/>
      <c r="P42" s="83"/>
      <c r="Q42" s="84"/>
      <c r="R42" s="85"/>
      <c r="S42" s="83"/>
      <c r="T42" s="84"/>
      <c r="U42" s="86"/>
    </row>
    <row r="43" spans="1:21" x14ac:dyDescent="0.25">
      <c r="A43" s="66">
        <v>150</v>
      </c>
      <c r="B43" s="59">
        <v>100</v>
      </c>
      <c r="C43" s="54">
        <v>0</v>
      </c>
      <c r="D43" s="54">
        <v>0</v>
      </c>
      <c r="E43" s="9">
        <f>-D43*($D$8*(AVERAGE(A43:B43)-200)/$I$8)/2</f>
        <v>0</v>
      </c>
      <c r="G43" s="66">
        <v>150</v>
      </c>
      <c r="H43" s="59">
        <v>100</v>
      </c>
      <c r="I43" s="54">
        <v>0</v>
      </c>
      <c r="J43" s="54">
        <v>0</v>
      </c>
      <c r="K43" s="9">
        <f>-J43*($D$8*(AVERAGE(G43:H43)-200)/$I$8)/2</f>
        <v>0</v>
      </c>
      <c r="N43" s="18"/>
      <c r="P43" s="83"/>
      <c r="Q43" s="84"/>
      <c r="R43" s="85"/>
      <c r="S43" s="83"/>
      <c r="T43" s="84"/>
      <c r="U43" s="86"/>
    </row>
    <row r="44" spans="1:21" x14ac:dyDescent="0.25">
      <c r="A44" s="66">
        <v>100</v>
      </c>
      <c r="B44" s="59">
        <v>50</v>
      </c>
      <c r="C44" s="54">
        <v>0</v>
      </c>
      <c r="D44" s="54">
        <v>0</v>
      </c>
      <c r="E44" s="9">
        <f>-D44*($D$8*(AVERAGE(A44:B44)-200)/$I$8)/2</f>
        <v>0</v>
      </c>
      <c r="G44" s="66">
        <v>100</v>
      </c>
      <c r="H44" s="59">
        <v>50</v>
      </c>
      <c r="I44" s="54">
        <v>0</v>
      </c>
      <c r="J44" s="54">
        <v>0</v>
      </c>
      <c r="K44" s="9">
        <f>-J44*($D$8*(AVERAGE(G44:H44)-200)/$I$8)/2</f>
        <v>0</v>
      </c>
      <c r="N44" s="18"/>
      <c r="P44" s="83"/>
      <c r="Q44" s="84"/>
      <c r="R44" s="85"/>
      <c r="S44" s="83"/>
      <c r="T44" s="84"/>
      <c r="U44" s="86"/>
    </row>
    <row r="45" spans="1:21" ht="15.75" thickBot="1" x14ac:dyDescent="0.3">
      <c r="A45" s="67">
        <v>50</v>
      </c>
      <c r="B45" s="61">
        <v>0</v>
      </c>
      <c r="C45" s="62">
        <v>0</v>
      </c>
      <c r="D45" s="62">
        <v>0</v>
      </c>
      <c r="E45" s="10">
        <f>-D45*($D$8*(AVERAGE(A45:B45)-200)/$I$8)/2</f>
        <v>0</v>
      </c>
      <c r="F45" s="46"/>
      <c r="G45" s="67">
        <v>50</v>
      </c>
      <c r="H45" s="61">
        <v>0</v>
      </c>
      <c r="I45" s="62">
        <v>0</v>
      </c>
      <c r="J45" s="62">
        <v>0</v>
      </c>
      <c r="K45" s="10">
        <f>-J45*($D$8*(AVERAGE(G45:H45)-200)/$I$8)/2</f>
        <v>0</v>
      </c>
      <c r="L45" s="28"/>
      <c r="M45" s="29"/>
      <c r="N45" s="30"/>
      <c r="P45" s="83"/>
      <c r="Q45" s="84"/>
      <c r="R45" s="85"/>
      <c r="S45" s="83"/>
      <c r="T45" s="84"/>
      <c r="U45" s="86"/>
    </row>
    <row r="46" spans="1:21" x14ac:dyDescent="0.25">
      <c r="P46" s="83"/>
      <c r="Q46" s="84"/>
      <c r="R46" s="85"/>
      <c r="S46" s="83"/>
      <c r="T46" s="84"/>
      <c r="U46" s="86"/>
    </row>
    <row r="47" spans="1:21" ht="15.75" thickBot="1" x14ac:dyDescent="0.3">
      <c r="P47" s="83"/>
      <c r="Q47" s="84"/>
      <c r="R47" s="85"/>
      <c r="S47" s="83"/>
      <c r="T47" s="84"/>
      <c r="U47" s="86"/>
    </row>
    <row r="48" spans="1:21" ht="15.75" thickBot="1" x14ac:dyDescent="0.3">
      <c r="A48" s="123" t="s">
        <v>14</v>
      </c>
      <c r="B48" s="124"/>
      <c r="C48" s="124"/>
      <c r="D48" s="70">
        <f>D28</f>
        <v>1</v>
      </c>
      <c r="E48" s="14"/>
      <c r="F48" s="123" t="s">
        <v>15</v>
      </c>
      <c r="G48" s="124"/>
      <c r="H48" s="124"/>
      <c r="I48" s="15">
        <v>2000</v>
      </c>
      <c r="J48" s="14"/>
      <c r="K48" s="14"/>
      <c r="L48" s="14"/>
      <c r="M48" s="14"/>
      <c r="N48" s="16"/>
      <c r="P48" s="83"/>
      <c r="Q48" s="84"/>
      <c r="R48" s="85"/>
      <c r="S48" s="83"/>
      <c r="T48" s="84"/>
      <c r="U48" s="86"/>
    </row>
    <row r="49" spans="1:21" ht="15.75" thickBot="1" x14ac:dyDescent="0.3">
      <c r="A49" s="17"/>
      <c r="N49" s="18"/>
      <c r="P49" s="83"/>
      <c r="Q49" s="84"/>
      <c r="R49" s="85"/>
      <c r="S49" s="83"/>
      <c r="T49" s="84"/>
      <c r="U49" s="86"/>
    </row>
    <row r="50" spans="1:21" x14ac:dyDescent="0.25">
      <c r="A50" s="125" t="s">
        <v>11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7"/>
      <c r="N50" s="18"/>
      <c r="P50" s="83"/>
      <c r="Q50" s="84"/>
      <c r="R50" s="85"/>
      <c r="S50" s="83"/>
      <c r="T50" s="84"/>
      <c r="U50" s="86"/>
    </row>
    <row r="51" spans="1:21" x14ac:dyDescent="0.25">
      <c r="A51" s="97" t="s">
        <v>9</v>
      </c>
      <c r="B51" s="98"/>
      <c r="C51" s="98"/>
      <c r="D51" s="98"/>
      <c r="E51" s="99"/>
      <c r="F51" s="32"/>
      <c r="G51" s="97" t="s">
        <v>10</v>
      </c>
      <c r="H51" s="98"/>
      <c r="I51" s="98"/>
      <c r="J51" s="98"/>
      <c r="K51" s="99"/>
      <c r="N51" s="18"/>
      <c r="P51" s="83"/>
      <c r="Q51" s="84"/>
      <c r="R51" s="85"/>
      <c r="S51" s="83"/>
      <c r="T51" s="84"/>
      <c r="U51" s="86"/>
    </row>
    <row r="52" spans="1:21" ht="45.75" thickBot="1" x14ac:dyDescent="0.3">
      <c r="A52" s="34" t="s">
        <v>0</v>
      </c>
      <c r="B52" s="35" t="s">
        <v>1</v>
      </c>
      <c r="C52" s="35" t="s">
        <v>2</v>
      </c>
      <c r="D52" s="35" t="s">
        <v>3</v>
      </c>
      <c r="E52" s="36" t="s">
        <v>17</v>
      </c>
      <c r="G52" s="34" t="s">
        <v>0</v>
      </c>
      <c r="H52" s="35" t="s">
        <v>1</v>
      </c>
      <c r="I52" s="35" t="s">
        <v>2</v>
      </c>
      <c r="J52" s="35" t="s">
        <v>3</v>
      </c>
      <c r="K52" s="36" t="s">
        <v>17</v>
      </c>
      <c r="N52" s="18"/>
      <c r="P52" s="83"/>
      <c r="Q52" s="84"/>
      <c r="R52" s="85"/>
      <c r="S52" s="83"/>
      <c r="T52" s="84"/>
      <c r="U52" s="86"/>
    </row>
    <row r="53" spans="1:21" ht="15.75" thickBot="1" x14ac:dyDescent="0.3">
      <c r="A53" s="65"/>
      <c r="B53" s="56">
        <v>600</v>
      </c>
      <c r="C53" s="57">
        <v>0</v>
      </c>
      <c r="D53" s="57">
        <v>0</v>
      </c>
      <c r="E53" s="44"/>
      <c r="G53" s="65"/>
      <c r="H53" s="56">
        <v>600</v>
      </c>
      <c r="I53" s="57">
        <v>0</v>
      </c>
      <c r="J53" s="57">
        <v>0</v>
      </c>
      <c r="K53" s="44"/>
      <c r="N53" s="18"/>
      <c r="P53" s="83"/>
      <c r="Q53" s="84"/>
      <c r="R53" s="85"/>
      <c r="S53" s="83"/>
      <c r="T53" s="84"/>
      <c r="U53" s="86"/>
    </row>
    <row r="54" spans="1:21" x14ac:dyDescent="0.25">
      <c r="A54" s="66">
        <v>600</v>
      </c>
      <c r="B54" s="59">
        <v>550</v>
      </c>
      <c r="C54" s="54">
        <v>0</v>
      </c>
      <c r="D54" s="54">
        <v>0</v>
      </c>
      <c r="E54" s="6">
        <f>-D54*($D$8*(AVERAGE(A54:B54)-250)/($I$8/2))</f>
        <v>0</v>
      </c>
      <c r="G54" s="66">
        <v>600</v>
      </c>
      <c r="H54" s="59">
        <v>550</v>
      </c>
      <c r="I54" s="54">
        <v>0</v>
      </c>
      <c r="J54" s="54">
        <v>0</v>
      </c>
      <c r="K54" s="6">
        <f>-J54*($D$8*(AVERAGE(G54:H54)-250)/($I$8/2))</f>
        <v>0</v>
      </c>
      <c r="M54" s="118" t="s">
        <v>24</v>
      </c>
      <c r="N54" s="119"/>
      <c r="P54" s="83"/>
      <c r="Q54" s="84"/>
      <c r="R54" s="85"/>
      <c r="S54" s="83"/>
      <c r="T54" s="84"/>
      <c r="U54" s="86"/>
    </row>
    <row r="55" spans="1:21" x14ac:dyDescent="0.25">
      <c r="A55" s="66">
        <v>550</v>
      </c>
      <c r="B55" s="59">
        <v>500</v>
      </c>
      <c r="C55" s="54">
        <v>0</v>
      </c>
      <c r="D55" s="54">
        <v>0</v>
      </c>
      <c r="E55" s="6">
        <f>-D55*($D$8*(AVERAGE(A55:B55)-250)/($I$8/2))</f>
        <v>0</v>
      </c>
      <c r="G55" s="66">
        <v>550</v>
      </c>
      <c r="H55" s="59">
        <v>500</v>
      </c>
      <c r="I55" s="54">
        <v>0</v>
      </c>
      <c r="J55" s="54">
        <v>0</v>
      </c>
      <c r="K55" s="6">
        <f>-J55*($D$8*(AVERAGE(G55:H55)-250)/($I$8/2))</f>
        <v>0</v>
      </c>
      <c r="M55" s="11" t="s">
        <v>20</v>
      </c>
      <c r="N55" s="23">
        <f>SUM(E54:E60)</f>
        <v>0</v>
      </c>
      <c r="P55" s="83"/>
      <c r="Q55" s="84"/>
      <c r="R55" s="85"/>
      <c r="S55" s="83"/>
      <c r="T55" s="84"/>
      <c r="U55" s="86"/>
    </row>
    <row r="56" spans="1:21" x14ac:dyDescent="0.25">
      <c r="A56" s="66">
        <v>500</v>
      </c>
      <c r="B56" s="59">
        <v>450</v>
      </c>
      <c r="C56" s="54">
        <v>0</v>
      </c>
      <c r="D56" s="54">
        <v>0</v>
      </c>
      <c r="E56" s="6">
        <f>-D56*($D$8*(AVERAGE(A56:B56)-250)/($I$8/2))</f>
        <v>0</v>
      </c>
      <c r="G56" s="66">
        <v>500</v>
      </c>
      <c r="H56" s="59">
        <v>450</v>
      </c>
      <c r="I56" s="54">
        <v>0</v>
      </c>
      <c r="J56" s="54">
        <v>0</v>
      </c>
      <c r="K56" s="6">
        <f>-J56*($D$8*(AVERAGE(G56:H56)-250)/($I$8/2))</f>
        <v>0</v>
      </c>
      <c r="M56" s="11" t="s">
        <v>21</v>
      </c>
      <c r="N56" s="23">
        <f>SUM(E62:E65)</f>
        <v>0</v>
      </c>
      <c r="P56" s="83"/>
      <c r="Q56" s="84"/>
      <c r="R56" s="85"/>
      <c r="S56" s="83"/>
      <c r="T56" s="84"/>
      <c r="U56" s="86"/>
    </row>
    <row r="57" spans="1:21" x14ac:dyDescent="0.25">
      <c r="A57" s="66">
        <v>450</v>
      </c>
      <c r="B57" s="59">
        <v>400</v>
      </c>
      <c r="C57" s="54">
        <v>0</v>
      </c>
      <c r="D57" s="54">
        <v>0</v>
      </c>
      <c r="E57" s="6">
        <f t="shared" ref="E57:E60" si="4">-D57*($D$8*(AVERAGE(A57:B57)-250)/$I$8)</f>
        <v>0</v>
      </c>
      <c r="G57" s="66">
        <v>450</v>
      </c>
      <c r="H57" s="59">
        <v>400</v>
      </c>
      <c r="I57" s="54">
        <v>0</v>
      </c>
      <c r="J57" s="54">
        <v>0</v>
      </c>
      <c r="K57" s="6">
        <f t="shared" ref="K57:K60" si="5">-J57*($D$8*(AVERAGE(G57:H57)-250)/$I$8)</f>
        <v>0</v>
      </c>
      <c r="M57" s="11" t="s">
        <v>22</v>
      </c>
      <c r="N57" s="23">
        <f>SUM(K54:K60)</f>
        <v>0</v>
      </c>
      <c r="P57" s="83"/>
      <c r="Q57" s="84"/>
      <c r="R57" s="85"/>
      <c r="S57" s="83"/>
      <c r="T57" s="84"/>
      <c r="U57" s="86"/>
    </row>
    <row r="58" spans="1:21" ht="15.75" thickBot="1" x14ac:dyDescent="0.3">
      <c r="A58" s="66">
        <v>400</v>
      </c>
      <c r="B58" s="59">
        <v>350</v>
      </c>
      <c r="C58" s="54">
        <v>0</v>
      </c>
      <c r="D58" s="54">
        <v>0</v>
      </c>
      <c r="E58" s="6">
        <f t="shared" si="4"/>
        <v>0</v>
      </c>
      <c r="G58" s="66">
        <v>400</v>
      </c>
      <c r="H58" s="59">
        <v>350</v>
      </c>
      <c r="I58" s="54">
        <v>0</v>
      </c>
      <c r="J58" s="54">
        <v>0</v>
      </c>
      <c r="K58" s="6">
        <f t="shared" si="5"/>
        <v>0</v>
      </c>
      <c r="M58" s="38" t="s">
        <v>23</v>
      </c>
      <c r="N58" s="39">
        <f>SUM(K62:K65)</f>
        <v>0</v>
      </c>
      <c r="P58" s="83"/>
      <c r="Q58" s="84"/>
      <c r="R58" s="85"/>
      <c r="S58" s="83"/>
      <c r="T58" s="84"/>
      <c r="U58" s="86"/>
    </row>
    <row r="59" spans="1:21" x14ac:dyDescent="0.25">
      <c r="A59" s="66">
        <v>350</v>
      </c>
      <c r="B59" s="59">
        <v>300</v>
      </c>
      <c r="C59" s="54">
        <v>0</v>
      </c>
      <c r="D59" s="54">
        <v>0</v>
      </c>
      <c r="E59" s="6">
        <f t="shared" si="4"/>
        <v>0</v>
      </c>
      <c r="G59" s="66">
        <v>350</v>
      </c>
      <c r="H59" s="59">
        <v>300</v>
      </c>
      <c r="I59" s="54">
        <v>0</v>
      </c>
      <c r="J59" s="54">
        <v>0</v>
      </c>
      <c r="K59" s="6">
        <f t="shared" si="5"/>
        <v>0</v>
      </c>
      <c r="M59" s="40" t="s">
        <v>25</v>
      </c>
      <c r="N59" s="41">
        <f>N55+N57</f>
        <v>0</v>
      </c>
      <c r="P59" s="83"/>
      <c r="Q59" s="84"/>
      <c r="R59" s="85"/>
      <c r="S59" s="83"/>
      <c r="T59" s="84"/>
      <c r="U59" s="86"/>
    </row>
    <row r="60" spans="1:21" ht="15.75" thickBot="1" x14ac:dyDescent="0.3">
      <c r="A60" s="67">
        <v>300</v>
      </c>
      <c r="B60" s="61">
        <v>250</v>
      </c>
      <c r="C60" s="62">
        <v>0</v>
      </c>
      <c r="D60" s="62">
        <v>0</v>
      </c>
      <c r="E60" s="7">
        <f t="shared" si="4"/>
        <v>0</v>
      </c>
      <c r="F60" s="43"/>
      <c r="G60" s="67">
        <v>300</v>
      </c>
      <c r="H60" s="61">
        <v>250</v>
      </c>
      <c r="I60" s="62">
        <v>0</v>
      </c>
      <c r="J60" s="62">
        <v>0</v>
      </c>
      <c r="K60" s="7">
        <f t="shared" si="5"/>
        <v>0</v>
      </c>
      <c r="L60" s="26"/>
      <c r="M60" s="13" t="s">
        <v>26</v>
      </c>
      <c r="N60" s="27">
        <f>N56+N58</f>
        <v>0</v>
      </c>
      <c r="P60" s="83"/>
      <c r="Q60" s="84"/>
      <c r="R60" s="85"/>
      <c r="S60" s="83"/>
      <c r="T60" s="84"/>
      <c r="U60" s="86"/>
    </row>
    <row r="61" spans="1:21" x14ac:dyDescent="0.25">
      <c r="A61" s="68">
        <v>250</v>
      </c>
      <c r="B61" s="64">
        <v>200</v>
      </c>
      <c r="C61" s="57">
        <v>0</v>
      </c>
      <c r="D61" s="57">
        <v>0</v>
      </c>
      <c r="E61" s="8" t="s">
        <v>13</v>
      </c>
      <c r="G61" s="68">
        <v>250</v>
      </c>
      <c r="H61" s="64">
        <v>200</v>
      </c>
      <c r="I61" s="57">
        <v>0</v>
      </c>
      <c r="J61" s="57">
        <v>0</v>
      </c>
      <c r="K61" s="8" t="s">
        <v>13</v>
      </c>
      <c r="N61" s="18"/>
      <c r="P61" s="83"/>
      <c r="Q61" s="84"/>
      <c r="R61" s="85"/>
      <c r="S61" s="83"/>
      <c r="T61" s="84"/>
      <c r="U61" s="86"/>
    </row>
    <row r="62" spans="1:21" x14ac:dyDescent="0.25">
      <c r="A62" s="66">
        <v>200</v>
      </c>
      <c r="B62" s="59">
        <v>150</v>
      </c>
      <c r="C62" s="54">
        <v>0</v>
      </c>
      <c r="D62" s="54">
        <v>0</v>
      </c>
      <c r="E62" s="9">
        <f>-D62*($D$8*(AVERAGE(A62:B62)-200)/$I$8)/2</f>
        <v>0</v>
      </c>
      <c r="G62" s="66">
        <v>200</v>
      </c>
      <c r="H62" s="59">
        <v>150</v>
      </c>
      <c r="I62" s="54">
        <v>0</v>
      </c>
      <c r="J62" s="54">
        <v>0</v>
      </c>
      <c r="K62" s="9">
        <f>-J62*($D$8*(AVERAGE(G62:H62)-200)/$I$8)/2</f>
        <v>0</v>
      </c>
      <c r="N62" s="18"/>
      <c r="P62" s="83"/>
      <c r="Q62" s="84"/>
      <c r="R62" s="85"/>
      <c r="S62" s="83"/>
      <c r="T62" s="84"/>
      <c r="U62" s="86"/>
    </row>
    <row r="63" spans="1:21" x14ac:dyDescent="0.25">
      <c r="A63" s="66">
        <v>150</v>
      </c>
      <c r="B63" s="59">
        <v>100</v>
      </c>
      <c r="C63" s="54">
        <v>0</v>
      </c>
      <c r="D63" s="54">
        <v>0</v>
      </c>
      <c r="E63" s="9">
        <f>-D63*($D$8*(AVERAGE(A63:B63)-200)/$I$8)/2</f>
        <v>0</v>
      </c>
      <c r="G63" s="66">
        <v>150</v>
      </c>
      <c r="H63" s="59">
        <v>100</v>
      </c>
      <c r="I63" s="54">
        <v>0</v>
      </c>
      <c r="J63" s="54">
        <v>0</v>
      </c>
      <c r="K63" s="9">
        <f>-J63*($D$8*(AVERAGE(G63:H63)-200)/$I$8)/2</f>
        <v>0</v>
      </c>
      <c r="N63" s="18"/>
      <c r="P63" s="83"/>
      <c r="Q63" s="84"/>
      <c r="R63" s="85"/>
      <c r="S63" s="83"/>
      <c r="T63" s="84"/>
      <c r="U63" s="86"/>
    </row>
    <row r="64" spans="1:21" x14ac:dyDescent="0.25">
      <c r="A64" s="66">
        <v>100</v>
      </c>
      <c r="B64" s="59">
        <v>50</v>
      </c>
      <c r="C64" s="54">
        <v>0</v>
      </c>
      <c r="D64" s="54">
        <v>0</v>
      </c>
      <c r="E64" s="9">
        <f>-D64*($D$8*(AVERAGE(A64:B64)-200)/$I$8)/2</f>
        <v>0</v>
      </c>
      <c r="G64" s="66">
        <v>100</v>
      </c>
      <c r="H64" s="59">
        <v>50</v>
      </c>
      <c r="I64" s="54">
        <v>0</v>
      </c>
      <c r="J64" s="54">
        <v>0</v>
      </c>
      <c r="K64" s="9">
        <f>-J64*($D$8*(AVERAGE(G64:H64)-200)/$I$8)/2</f>
        <v>0</v>
      </c>
      <c r="N64" s="18"/>
      <c r="P64" s="83"/>
      <c r="Q64" s="84"/>
      <c r="R64" s="85"/>
      <c r="S64" s="83"/>
      <c r="T64" s="84"/>
      <c r="U64" s="86"/>
    </row>
    <row r="65" spans="1:21" ht="15.75" thickBot="1" x14ac:dyDescent="0.3">
      <c r="A65" s="67">
        <v>50</v>
      </c>
      <c r="B65" s="61">
        <v>0</v>
      </c>
      <c r="C65" s="62">
        <v>0</v>
      </c>
      <c r="D65" s="62">
        <v>0</v>
      </c>
      <c r="E65" s="10">
        <f>-D65*($D$8*(AVERAGE(A65:B65)-200)/$I$8)/2</f>
        <v>0</v>
      </c>
      <c r="F65" s="46"/>
      <c r="G65" s="67">
        <v>50</v>
      </c>
      <c r="H65" s="61">
        <v>0</v>
      </c>
      <c r="I65" s="62">
        <v>0</v>
      </c>
      <c r="J65" s="62">
        <v>0</v>
      </c>
      <c r="K65" s="10">
        <f>-J65*($D$8*(AVERAGE(G65:H65)-200)/$I$8)/2</f>
        <v>0</v>
      </c>
      <c r="L65" s="28"/>
      <c r="M65" s="29"/>
      <c r="N65" s="30"/>
      <c r="P65" s="83"/>
      <c r="Q65" s="84"/>
      <c r="R65" s="85"/>
      <c r="S65" s="83"/>
      <c r="T65" s="84"/>
      <c r="U65" s="86"/>
    </row>
    <row r="66" spans="1:21" x14ac:dyDescent="0.25">
      <c r="P66" s="83"/>
      <c r="Q66" s="84"/>
      <c r="R66" s="85"/>
      <c r="S66" s="83"/>
      <c r="T66" s="84"/>
      <c r="U66" s="86"/>
    </row>
    <row r="67" spans="1:21" ht="15.75" thickBot="1" x14ac:dyDescent="0.3">
      <c r="P67" s="83"/>
      <c r="Q67" s="84"/>
      <c r="R67" s="85"/>
      <c r="S67" s="83"/>
      <c r="T67" s="84"/>
      <c r="U67" s="86"/>
    </row>
    <row r="68" spans="1:21" ht="15.75" thickBot="1" x14ac:dyDescent="0.3">
      <c r="A68" s="123" t="s">
        <v>14</v>
      </c>
      <c r="B68" s="124"/>
      <c r="C68" s="124"/>
      <c r="D68" s="70">
        <f>D48</f>
        <v>1</v>
      </c>
      <c r="E68" s="14"/>
      <c r="F68" s="123" t="s">
        <v>15</v>
      </c>
      <c r="G68" s="124"/>
      <c r="H68" s="124"/>
      <c r="I68" s="15">
        <v>2000</v>
      </c>
      <c r="J68" s="14"/>
      <c r="K68" s="14"/>
      <c r="L68" s="14"/>
      <c r="M68" s="14"/>
      <c r="N68" s="16"/>
      <c r="P68" s="83"/>
      <c r="Q68" s="84"/>
      <c r="R68" s="85"/>
      <c r="S68" s="83"/>
      <c r="T68" s="84"/>
      <c r="U68" s="86"/>
    </row>
    <row r="69" spans="1:21" ht="15.75" thickBot="1" x14ac:dyDescent="0.3">
      <c r="A69" s="17"/>
      <c r="N69" s="18"/>
      <c r="P69" s="83"/>
      <c r="Q69" s="84"/>
      <c r="R69" s="85"/>
      <c r="S69" s="83"/>
      <c r="T69" s="84"/>
      <c r="U69" s="86"/>
    </row>
    <row r="70" spans="1:21" x14ac:dyDescent="0.25">
      <c r="A70" s="125" t="s">
        <v>11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7"/>
      <c r="N70" s="18"/>
      <c r="P70" s="83"/>
      <c r="Q70" s="84"/>
      <c r="R70" s="85"/>
      <c r="S70" s="83"/>
      <c r="T70" s="84"/>
      <c r="U70" s="86"/>
    </row>
    <row r="71" spans="1:21" x14ac:dyDescent="0.25">
      <c r="A71" s="97" t="s">
        <v>9</v>
      </c>
      <c r="B71" s="98"/>
      <c r="C71" s="98"/>
      <c r="D71" s="98"/>
      <c r="E71" s="99"/>
      <c r="F71" s="32"/>
      <c r="G71" s="97" t="s">
        <v>10</v>
      </c>
      <c r="H71" s="98"/>
      <c r="I71" s="98"/>
      <c r="J71" s="98"/>
      <c r="K71" s="99"/>
      <c r="N71" s="18"/>
      <c r="P71" s="83"/>
      <c r="Q71" s="84"/>
      <c r="R71" s="85"/>
      <c r="S71" s="83"/>
      <c r="T71" s="84"/>
      <c r="U71" s="86"/>
    </row>
    <row r="72" spans="1:21" ht="45.75" thickBot="1" x14ac:dyDescent="0.3">
      <c r="A72" s="34" t="s">
        <v>0</v>
      </c>
      <c r="B72" s="35" t="s">
        <v>1</v>
      </c>
      <c r="C72" s="35" t="s">
        <v>2</v>
      </c>
      <c r="D72" s="35" t="s">
        <v>3</v>
      </c>
      <c r="E72" s="36" t="s">
        <v>17</v>
      </c>
      <c r="G72" s="34" t="s">
        <v>0</v>
      </c>
      <c r="H72" s="35" t="s">
        <v>1</v>
      </c>
      <c r="I72" s="35" t="s">
        <v>2</v>
      </c>
      <c r="J72" s="35" t="s">
        <v>3</v>
      </c>
      <c r="K72" s="36" t="s">
        <v>17</v>
      </c>
      <c r="N72" s="18"/>
      <c r="P72" s="83"/>
      <c r="Q72" s="84"/>
      <c r="R72" s="85"/>
      <c r="S72" s="83"/>
      <c r="T72" s="84"/>
      <c r="U72" s="86"/>
    </row>
    <row r="73" spans="1:21" ht="15.75" thickBot="1" x14ac:dyDescent="0.3">
      <c r="A73" s="65"/>
      <c r="B73" s="56">
        <v>600</v>
      </c>
      <c r="C73" s="57">
        <v>0</v>
      </c>
      <c r="D73" s="57">
        <v>0</v>
      </c>
      <c r="E73" s="33"/>
      <c r="G73" s="65"/>
      <c r="H73" s="56">
        <v>600</v>
      </c>
      <c r="I73" s="57">
        <v>0</v>
      </c>
      <c r="J73" s="57">
        <v>0</v>
      </c>
      <c r="K73" s="33"/>
      <c r="N73" s="18"/>
      <c r="P73" s="83"/>
      <c r="Q73" s="84"/>
      <c r="R73" s="85"/>
      <c r="S73" s="83"/>
      <c r="T73" s="84"/>
      <c r="U73" s="86"/>
    </row>
    <row r="74" spans="1:21" x14ac:dyDescent="0.25">
      <c r="A74" s="66">
        <v>600</v>
      </c>
      <c r="B74" s="59">
        <v>550</v>
      </c>
      <c r="C74" s="54">
        <v>0</v>
      </c>
      <c r="D74" s="54">
        <v>0</v>
      </c>
      <c r="E74" s="6">
        <f>-D74*($D$8*(AVERAGE(A74:B74)-250)/($I$8/2))</f>
        <v>0</v>
      </c>
      <c r="G74" s="66">
        <v>600</v>
      </c>
      <c r="H74" s="59">
        <v>550</v>
      </c>
      <c r="I74" s="54">
        <v>0</v>
      </c>
      <c r="J74" s="54">
        <v>0</v>
      </c>
      <c r="K74" s="6">
        <f>-J74*($D$8*(AVERAGE(G74:H74)-250)/($I$8/2))</f>
        <v>0</v>
      </c>
      <c r="M74" s="118" t="s">
        <v>24</v>
      </c>
      <c r="N74" s="119"/>
      <c r="P74" s="83"/>
      <c r="Q74" s="84"/>
      <c r="R74" s="85"/>
      <c r="S74" s="83"/>
      <c r="T74" s="84"/>
      <c r="U74" s="86"/>
    </row>
    <row r="75" spans="1:21" x14ac:dyDescent="0.25">
      <c r="A75" s="66">
        <v>550</v>
      </c>
      <c r="B75" s="59">
        <v>500</v>
      </c>
      <c r="C75" s="54">
        <v>0</v>
      </c>
      <c r="D75" s="54">
        <v>0</v>
      </c>
      <c r="E75" s="6">
        <f>-D75*($D$8*(AVERAGE(A75:B75)-250)/($I$8/2))</f>
        <v>0</v>
      </c>
      <c r="G75" s="66">
        <v>550</v>
      </c>
      <c r="H75" s="59">
        <v>500</v>
      </c>
      <c r="I75" s="54">
        <v>0</v>
      </c>
      <c r="J75" s="54">
        <v>0</v>
      </c>
      <c r="K75" s="6">
        <f>-J75*($D$8*(AVERAGE(G75:H75)-250)/($I$8/2))</f>
        <v>0</v>
      </c>
      <c r="M75" s="11" t="s">
        <v>20</v>
      </c>
      <c r="N75" s="23">
        <f>SUM(E74:E80)</f>
        <v>0</v>
      </c>
      <c r="P75" s="83"/>
      <c r="Q75" s="84"/>
      <c r="R75" s="85"/>
      <c r="S75" s="83"/>
      <c r="T75" s="84"/>
      <c r="U75" s="86"/>
    </row>
    <row r="76" spans="1:21" x14ac:dyDescent="0.25">
      <c r="A76" s="66">
        <v>500</v>
      </c>
      <c r="B76" s="59">
        <v>450</v>
      </c>
      <c r="C76" s="54">
        <v>0</v>
      </c>
      <c r="D76" s="54">
        <v>0</v>
      </c>
      <c r="E76" s="6">
        <f>-D76*($D$8*(AVERAGE(A76:B76)-250)/($I$8/2))</f>
        <v>0</v>
      </c>
      <c r="G76" s="66">
        <v>500</v>
      </c>
      <c r="H76" s="59">
        <v>450</v>
      </c>
      <c r="I76" s="54">
        <v>0</v>
      </c>
      <c r="J76" s="54">
        <v>0</v>
      </c>
      <c r="K76" s="6">
        <f>-J76*($D$8*(AVERAGE(G76:H76)-250)/($I$8/2))</f>
        <v>0</v>
      </c>
      <c r="M76" s="11" t="s">
        <v>21</v>
      </c>
      <c r="N76" s="23">
        <f>SUM(E82:E85)</f>
        <v>0</v>
      </c>
      <c r="P76" s="83"/>
      <c r="Q76" s="84"/>
      <c r="R76" s="85"/>
      <c r="S76" s="83"/>
      <c r="T76" s="84"/>
      <c r="U76" s="86"/>
    </row>
    <row r="77" spans="1:21" x14ac:dyDescent="0.25">
      <c r="A77" s="66">
        <v>450</v>
      </c>
      <c r="B77" s="59">
        <v>400</v>
      </c>
      <c r="C77" s="54">
        <v>0</v>
      </c>
      <c r="D77" s="54">
        <v>0</v>
      </c>
      <c r="E77" s="6">
        <f t="shared" ref="E77:E80" si="6">-D77*($D$8*(AVERAGE(A77:B77)-250)/$I$8)</f>
        <v>0</v>
      </c>
      <c r="G77" s="66">
        <v>450</v>
      </c>
      <c r="H77" s="59">
        <v>400</v>
      </c>
      <c r="I77" s="54">
        <v>0</v>
      </c>
      <c r="J77" s="54">
        <v>0</v>
      </c>
      <c r="K77" s="6">
        <f t="shared" ref="K77:K80" si="7">-J77*($D$8*(AVERAGE(G77:H77)-250)/$I$8)</f>
        <v>0</v>
      </c>
      <c r="M77" s="11" t="s">
        <v>22</v>
      </c>
      <c r="N77" s="23">
        <f>SUM(K74:K80)</f>
        <v>0</v>
      </c>
      <c r="P77" s="83"/>
      <c r="Q77" s="84"/>
      <c r="R77" s="85"/>
      <c r="S77" s="83"/>
      <c r="T77" s="84"/>
      <c r="U77" s="86"/>
    </row>
    <row r="78" spans="1:21" ht="15.75" thickBot="1" x14ac:dyDescent="0.3">
      <c r="A78" s="66">
        <v>400</v>
      </c>
      <c r="B78" s="59">
        <v>350</v>
      </c>
      <c r="C78" s="54">
        <v>0</v>
      </c>
      <c r="D78" s="54">
        <v>0</v>
      </c>
      <c r="E78" s="6">
        <f t="shared" si="6"/>
        <v>0</v>
      </c>
      <c r="G78" s="66">
        <v>400</v>
      </c>
      <c r="H78" s="59">
        <v>350</v>
      </c>
      <c r="I78" s="54">
        <v>0</v>
      </c>
      <c r="J78" s="54">
        <v>0</v>
      </c>
      <c r="K78" s="6">
        <f t="shared" si="7"/>
        <v>0</v>
      </c>
      <c r="M78" s="38" t="s">
        <v>23</v>
      </c>
      <c r="N78" s="39">
        <f>SUM(K82:K85)</f>
        <v>0</v>
      </c>
      <c r="P78" s="83"/>
      <c r="Q78" s="84"/>
      <c r="R78" s="85"/>
      <c r="S78" s="83"/>
      <c r="T78" s="84"/>
      <c r="U78" s="86"/>
    </row>
    <row r="79" spans="1:21" x14ac:dyDescent="0.25">
      <c r="A79" s="66">
        <v>350</v>
      </c>
      <c r="B79" s="59">
        <v>300</v>
      </c>
      <c r="C79" s="54">
        <v>0</v>
      </c>
      <c r="D79" s="54">
        <v>0</v>
      </c>
      <c r="E79" s="6">
        <f t="shared" si="6"/>
        <v>0</v>
      </c>
      <c r="G79" s="66">
        <v>350</v>
      </c>
      <c r="H79" s="59">
        <v>300</v>
      </c>
      <c r="I79" s="54">
        <v>0</v>
      </c>
      <c r="J79" s="54">
        <v>0</v>
      </c>
      <c r="K79" s="6">
        <f t="shared" si="7"/>
        <v>0</v>
      </c>
      <c r="M79" s="40" t="s">
        <v>25</v>
      </c>
      <c r="N79" s="41">
        <f>N75+N77</f>
        <v>0</v>
      </c>
      <c r="O79" s="17"/>
      <c r="P79" s="83"/>
      <c r="Q79" s="84"/>
      <c r="R79" s="85"/>
      <c r="S79" s="83"/>
      <c r="T79" s="84"/>
      <c r="U79" s="86"/>
    </row>
    <row r="80" spans="1:21" ht="15.75" thickBot="1" x14ac:dyDescent="0.3">
      <c r="A80" s="67">
        <v>300</v>
      </c>
      <c r="B80" s="61">
        <v>250</v>
      </c>
      <c r="C80" s="62">
        <v>0</v>
      </c>
      <c r="D80" s="62">
        <v>0</v>
      </c>
      <c r="E80" s="7">
        <f t="shared" si="6"/>
        <v>0</v>
      </c>
      <c r="F80" s="47"/>
      <c r="G80" s="67">
        <v>300</v>
      </c>
      <c r="H80" s="61">
        <v>250</v>
      </c>
      <c r="I80" s="62">
        <v>0</v>
      </c>
      <c r="J80" s="62">
        <v>0</v>
      </c>
      <c r="K80" s="7">
        <f t="shared" si="7"/>
        <v>0</v>
      </c>
      <c r="L80" s="26"/>
      <c r="M80" s="13" t="s">
        <v>26</v>
      </c>
      <c r="N80" s="27">
        <f>N76+N78</f>
        <v>0</v>
      </c>
      <c r="P80" s="83"/>
      <c r="Q80" s="84"/>
      <c r="R80" s="85"/>
      <c r="S80" s="83"/>
      <c r="T80" s="84"/>
      <c r="U80" s="86"/>
    </row>
    <row r="81" spans="1:21" x14ac:dyDescent="0.25">
      <c r="A81" s="68">
        <v>250</v>
      </c>
      <c r="B81" s="64">
        <v>200</v>
      </c>
      <c r="C81" s="57">
        <v>0</v>
      </c>
      <c r="D81" s="57">
        <v>0</v>
      </c>
      <c r="E81" s="8" t="s">
        <v>13</v>
      </c>
      <c r="G81" s="68">
        <v>250</v>
      </c>
      <c r="H81" s="64">
        <v>200</v>
      </c>
      <c r="I81" s="57">
        <v>0</v>
      </c>
      <c r="J81" s="57">
        <v>0</v>
      </c>
      <c r="K81" s="8" t="s">
        <v>13</v>
      </c>
      <c r="N81" s="18"/>
      <c r="P81" s="83"/>
      <c r="Q81" s="84"/>
      <c r="R81" s="85"/>
      <c r="S81" s="83"/>
      <c r="T81" s="84"/>
      <c r="U81" s="86"/>
    </row>
    <row r="82" spans="1:21" x14ac:dyDescent="0.25">
      <c r="A82" s="66">
        <v>200</v>
      </c>
      <c r="B82" s="59">
        <v>150</v>
      </c>
      <c r="C82" s="54">
        <v>0</v>
      </c>
      <c r="D82" s="54">
        <v>0</v>
      </c>
      <c r="E82" s="9">
        <f>-D82*($D$8*(AVERAGE(A82:B82)-200)/$I$8)/2</f>
        <v>0</v>
      </c>
      <c r="G82" s="66">
        <v>200</v>
      </c>
      <c r="H82" s="59">
        <v>150</v>
      </c>
      <c r="I82" s="54">
        <v>0</v>
      </c>
      <c r="J82" s="54">
        <v>0</v>
      </c>
      <c r="K82" s="9">
        <f>-J82*($D$8*(AVERAGE(G82:H82)-200)/$I$8)/2</f>
        <v>0</v>
      </c>
      <c r="N82" s="18"/>
      <c r="P82" s="83"/>
      <c r="Q82" s="84"/>
      <c r="R82" s="85"/>
      <c r="S82" s="83"/>
      <c r="T82" s="84"/>
      <c r="U82" s="86"/>
    </row>
    <row r="83" spans="1:21" x14ac:dyDescent="0.25">
      <c r="A83" s="66">
        <v>150</v>
      </c>
      <c r="B83" s="59">
        <v>100</v>
      </c>
      <c r="C83" s="54">
        <v>0</v>
      </c>
      <c r="D83" s="54">
        <v>0</v>
      </c>
      <c r="E83" s="9">
        <f>-D83*($D$8*(AVERAGE(A83:B83)-200)/$I$8)/2</f>
        <v>0</v>
      </c>
      <c r="G83" s="66">
        <v>150</v>
      </c>
      <c r="H83" s="59">
        <v>100</v>
      </c>
      <c r="I83" s="54">
        <v>0</v>
      </c>
      <c r="J83" s="54">
        <v>0</v>
      </c>
      <c r="K83" s="9">
        <f>-J83*($D$8*(AVERAGE(G83:H83)-200)/$I$8)/2</f>
        <v>0</v>
      </c>
      <c r="N83" s="18"/>
      <c r="P83" s="83"/>
      <c r="Q83" s="84"/>
      <c r="R83" s="85"/>
      <c r="S83" s="83"/>
      <c r="T83" s="84"/>
      <c r="U83" s="86"/>
    </row>
    <row r="84" spans="1:21" x14ac:dyDescent="0.25">
      <c r="A84" s="66">
        <v>100</v>
      </c>
      <c r="B84" s="59">
        <v>50</v>
      </c>
      <c r="C84" s="54">
        <v>0</v>
      </c>
      <c r="D84" s="54">
        <v>0</v>
      </c>
      <c r="E84" s="9">
        <f>-D84*($D$8*(AVERAGE(A84:B84)-200)/$I$8)/2</f>
        <v>0</v>
      </c>
      <c r="G84" s="66">
        <v>100</v>
      </c>
      <c r="H84" s="59">
        <v>50</v>
      </c>
      <c r="I84" s="54">
        <v>0</v>
      </c>
      <c r="J84" s="54">
        <v>0</v>
      </c>
      <c r="K84" s="9">
        <f>-J84*($D$8*(AVERAGE(G84:H84)-200)/$I$8)/2</f>
        <v>0</v>
      </c>
      <c r="N84" s="18"/>
      <c r="P84" s="83"/>
      <c r="Q84" s="84"/>
      <c r="R84" s="85"/>
      <c r="S84" s="83"/>
      <c r="T84" s="84"/>
      <c r="U84" s="86"/>
    </row>
    <row r="85" spans="1:21" ht="15.75" thickBot="1" x14ac:dyDescent="0.3">
      <c r="A85" s="67">
        <v>50</v>
      </c>
      <c r="B85" s="61">
        <v>0</v>
      </c>
      <c r="C85" s="62">
        <v>0</v>
      </c>
      <c r="D85" s="62">
        <v>0</v>
      </c>
      <c r="E85" s="10">
        <f>-D85*($D$8*(AVERAGE(A85:B85)-200)/$I$8)/2</f>
        <v>0</v>
      </c>
      <c r="F85" s="28"/>
      <c r="G85" s="67">
        <v>50</v>
      </c>
      <c r="H85" s="61">
        <v>0</v>
      </c>
      <c r="I85" s="62">
        <v>0</v>
      </c>
      <c r="J85" s="62">
        <v>0</v>
      </c>
      <c r="K85" s="10">
        <f>-J85*($D$8*(AVERAGE(G85:H85)-200)/$I$8)/2</f>
        <v>0</v>
      </c>
      <c r="L85" s="28"/>
      <c r="M85" s="29"/>
      <c r="N85" s="30"/>
      <c r="P85" s="83"/>
      <c r="Q85" s="84"/>
      <c r="R85" s="85"/>
      <c r="S85" s="83"/>
      <c r="T85" s="84"/>
      <c r="U85" s="86"/>
    </row>
    <row r="86" spans="1:21" x14ac:dyDescent="0.25">
      <c r="P86" s="83"/>
      <c r="Q86" s="84"/>
      <c r="R86" s="85"/>
      <c r="S86" s="83"/>
      <c r="T86" s="84"/>
      <c r="U86" s="86"/>
    </row>
    <row r="87" spans="1:21" x14ac:dyDescent="0.25">
      <c r="P87" s="83"/>
      <c r="Q87" s="84"/>
      <c r="R87" s="85"/>
      <c r="S87" s="83"/>
      <c r="T87" s="84"/>
      <c r="U87" s="86"/>
    </row>
    <row r="88" spans="1:21" x14ac:dyDescent="0.25">
      <c r="P88" s="83"/>
      <c r="Q88" s="84"/>
      <c r="R88" s="85"/>
      <c r="S88" s="83"/>
      <c r="T88" s="84"/>
      <c r="U88" s="86"/>
    </row>
    <row r="89" spans="1:21" x14ac:dyDescent="0.25">
      <c r="P89" s="83"/>
      <c r="Q89" s="84"/>
      <c r="R89" s="85"/>
      <c r="S89" s="83"/>
      <c r="T89" s="84"/>
      <c r="U89" s="86"/>
    </row>
    <row r="90" spans="1:21" x14ac:dyDescent="0.25">
      <c r="P90" s="83"/>
      <c r="Q90" s="84"/>
      <c r="R90" s="85"/>
      <c r="S90" s="83"/>
      <c r="T90" s="84"/>
      <c r="U90" s="86"/>
    </row>
    <row r="91" spans="1:21" x14ac:dyDescent="0.25">
      <c r="P91" s="83"/>
      <c r="Q91" s="84"/>
      <c r="R91" s="85"/>
      <c r="S91" s="83"/>
      <c r="T91" s="84"/>
      <c r="U91" s="86"/>
    </row>
    <row r="92" spans="1:21" x14ac:dyDescent="0.25">
      <c r="P92" s="83"/>
      <c r="Q92" s="84"/>
      <c r="R92" s="85"/>
      <c r="S92" s="83"/>
      <c r="T92" s="84"/>
      <c r="U92" s="86"/>
    </row>
    <row r="93" spans="1:21" x14ac:dyDescent="0.25">
      <c r="P93" s="83"/>
      <c r="Q93" s="84"/>
      <c r="R93" s="85"/>
      <c r="S93" s="83"/>
      <c r="T93" s="84"/>
      <c r="U93" s="86"/>
    </row>
    <row r="94" spans="1:21" x14ac:dyDescent="0.25">
      <c r="P94" s="83"/>
      <c r="Q94" s="84"/>
      <c r="R94" s="85"/>
      <c r="S94" s="83"/>
      <c r="T94" s="84"/>
      <c r="U94" s="86"/>
    </row>
    <row r="95" spans="1:21" x14ac:dyDescent="0.25">
      <c r="P95" s="83"/>
      <c r="Q95" s="84"/>
      <c r="R95" s="85"/>
      <c r="S95" s="83"/>
      <c r="T95" s="84"/>
      <c r="U95" s="86"/>
    </row>
    <row r="96" spans="1:21" x14ac:dyDescent="0.25">
      <c r="P96" s="83"/>
      <c r="Q96" s="84"/>
      <c r="R96" s="85"/>
      <c r="S96" s="83"/>
      <c r="T96" s="84"/>
      <c r="U96" s="86"/>
    </row>
    <row r="97" spans="16:21" x14ac:dyDescent="0.25">
      <c r="P97" s="83"/>
      <c r="Q97" s="84"/>
      <c r="R97" s="85"/>
      <c r="S97" s="83"/>
      <c r="T97" s="84"/>
      <c r="U97" s="86"/>
    </row>
    <row r="98" spans="16:21" x14ac:dyDescent="0.25">
      <c r="P98" s="83"/>
      <c r="Q98" s="84"/>
      <c r="R98" s="85"/>
      <c r="S98" s="83"/>
      <c r="T98" s="84"/>
      <c r="U98" s="86"/>
    </row>
    <row r="99" spans="16:21" x14ac:dyDescent="0.25">
      <c r="P99" s="83"/>
      <c r="Q99" s="84"/>
      <c r="R99" s="85"/>
      <c r="S99" s="83"/>
      <c r="T99" s="84"/>
      <c r="U99" s="86"/>
    </row>
    <row r="100" spans="16:21" x14ac:dyDescent="0.25">
      <c r="P100" s="83"/>
      <c r="Q100" s="84"/>
      <c r="R100" s="85"/>
      <c r="S100" s="83"/>
      <c r="T100" s="84"/>
      <c r="U100" s="86"/>
    </row>
    <row r="101" spans="16:21" ht="15.75" thickBot="1" x14ac:dyDescent="0.3">
      <c r="P101" s="87"/>
      <c r="Q101" s="88"/>
      <c r="R101" s="89"/>
      <c r="S101" s="87"/>
      <c r="T101" s="88"/>
      <c r="U101" s="90"/>
    </row>
  </sheetData>
  <sheetProtection algorithmName="SHA-512" hashValue="zHeIc0Ipxe95DnAEUALEJtDmnpi5HhQE1KdVXE+7DgKhK3y56PYqDHfa30iM1r3vPoorY8ZI3BvE70WLADN6KQ==" saltValue="do5XWZAlQHnYOM6DYJpLaw==" spinCount="100000" sheet="1" selectLockedCells="1"/>
  <protectedRanges>
    <protectedRange sqref="P10:U101" name="Range3"/>
    <protectedRange sqref="D8 I8 D28 I28 I48 I68 D48 D68" name="Range1"/>
    <protectedRange sqref="A12:D12 A32:D32 A52:D52 A72:D72 G52:J52 G12:J12 G32:J32 G72:J72 A13:B25 G13:H25 A33:B45 G33:H45 A53:B65 G53:H65 A73:B85 G73:H85" name="Range2"/>
    <protectedRange sqref="C13:D25 I13:J25 C33:D45 I33:J45 C53:D65 I53:J65 C73:D85 I73:J85" name="Range2_5"/>
  </protectedRanges>
  <mergeCells count="37">
    <mergeCell ref="A1:D1"/>
    <mergeCell ref="A70:K70"/>
    <mergeCell ref="A71:E71"/>
    <mergeCell ref="G71:K71"/>
    <mergeCell ref="M74:N74"/>
    <mergeCell ref="A50:K50"/>
    <mergeCell ref="A51:E51"/>
    <mergeCell ref="G51:K51"/>
    <mergeCell ref="M54:N54"/>
    <mergeCell ref="A68:C68"/>
    <mergeCell ref="F68:H68"/>
    <mergeCell ref="A31:E31"/>
    <mergeCell ref="G31:K31"/>
    <mergeCell ref="M34:N34"/>
    <mergeCell ref="A48:C48"/>
    <mergeCell ref="F48:H48"/>
    <mergeCell ref="M3:N3"/>
    <mergeCell ref="A7:N7"/>
    <mergeCell ref="A28:C28"/>
    <mergeCell ref="F28:H28"/>
    <mergeCell ref="A30:K30"/>
    <mergeCell ref="M14:N14"/>
    <mergeCell ref="A8:C8"/>
    <mergeCell ref="F8:H8"/>
    <mergeCell ref="A10:K10"/>
    <mergeCell ref="A2:E2"/>
    <mergeCell ref="A4:C4"/>
    <mergeCell ref="D4:E4"/>
    <mergeCell ref="A5:C5"/>
    <mergeCell ref="A6:C6"/>
    <mergeCell ref="D5:E5"/>
    <mergeCell ref="D6:E6"/>
    <mergeCell ref="P7:U7"/>
    <mergeCell ref="A11:E11"/>
    <mergeCell ref="G11:K11"/>
    <mergeCell ref="P8:R8"/>
    <mergeCell ref="S8:U8"/>
  </mergeCells>
  <pageMargins left="0.7" right="0.7" top="0.75" bottom="0.75" header="0.3" footer="0.3"/>
  <pageSetup paperSiz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9914-7D35-45A1-9DE6-066E33467E64}">
  <dimension ref="A1:U101"/>
  <sheetViews>
    <sheetView showGridLines="0" zoomScale="80" zoomScaleNormal="80" workbookViewId="0">
      <selection activeCell="D4" sqref="D4:E4"/>
    </sheetView>
  </sheetViews>
  <sheetFormatPr defaultColWidth="8.7109375" defaultRowHeight="15" x14ac:dyDescent="0.25"/>
  <cols>
    <col min="1" max="1" width="8.7109375" customWidth="1"/>
    <col min="2" max="2" width="9" customWidth="1"/>
    <col min="3" max="3" width="11.28515625" customWidth="1"/>
    <col min="4" max="4" width="11.5703125" customWidth="1"/>
    <col min="5" max="5" width="13.5703125" customWidth="1"/>
    <col min="6" max="6" width="13.7109375" customWidth="1"/>
    <col min="7" max="7" width="9.5703125" customWidth="1"/>
    <col min="8" max="8" width="8.5703125" customWidth="1"/>
    <col min="9" max="9" width="12.28515625" customWidth="1"/>
    <col min="10" max="10" width="12.7109375" customWidth="1"/>
    <col min="11" max="11" width="13" customWidth="1"/>
    <col min="12" max="12" width="14.28515625" customWidth="1"/>
    <col min="13" max="13" width="27" bestFit="1" customWidth="1"/>
    <col min="14" max="15" width="13.42578125" customWidth="1"/>
    <col min="16" max="17" width="15.7109375" bestFit="1" customWidth="1"/>
    <col min="18" max="18" width="9.5703125" bestFit="1" customWidth="1"/>
    <col min="19" max="20" width="15.7109375" bestFit="1" customWidth="1"/>
    <col min="21" max="21" width="9.5703125" bestFit="1" customWidth="1"/>
    <col min="22" max="22" width="11.28515625" customWidth="1"/>
    <col min="23" max="23" width="9.5703125" bestFit="1" customWidth="1"/>
  </cols>
  <sheetData>
    <row r="1" spans="1:21" ht="15.75" thickBot="1" x14ac:dyDescent="0.3">
      <c r="A1" s="129" t="s">
        <v>33</v>
      </c>
      <c r="B1" s="129"/>
      <c r="C1" s="129"/>
      <c r="D1" s="129"/>
      <c r="M1" s="52" t="s">
        <v>32</v>
      </c>
      <c r="N1" s="53">
        <v>44211</v>
      </c>
    </row>
    <row r="2" spans="1:21" ht="16.5" thickBot="1" x14ac:dyDescent="0.3">
      <c r="A2" s="100" t="s">
        <v>27</v>
      </c>
      <c r="B2" s="101"/>
      <c r="C2" s="101"/>
      <c r="D2" s="101"/>
      <c r="E2" s="102"/>
    </row>
    <row r="3" spans="1:21" ht="15.75" thickBot="1" x14ac:dyDescent="0.3">
      <c r="M3" s="118" t="s">
        <v>16</v>
      </c>
      <c r="N3" s="119"/>
    </row>
    <row r="4" spans="1:21" ht="15.75" thickBot="1" x14ac:dyDescent="0.3">
      <c r="A4" s="103" t="s">
        <v>28</v>
      </c>
      <c r="B4" s="104"/>
      <c r="C4" s="105"/>
      <c r="D4" s="106"/>
      <c r="E4" s="107"/>
      <c r="M4" s="11" t="s">
        <v>19</v>
      </c>
      <c r="N4" s="12">
        <f>SUM(N19,N39,N59,N79)</f>
        <v>0</v>
      </c>
    </row>
    <row r="5" spans="1:21" ht="15.75" thickBot="1" x14ac:dyDescent="0.3">
      <c r="A5" s="108" t="s">
        <v>29</v>
      </c>
      <c r="B5" s="109"/>
      <c r="C5" s="110"/>
      <c r="D5" s="114"/>
      <c r="E5" s="115"/>
      <c r="M5" s="38" t="s">
        <v>18</v>
      </c>
      <c r="N5" s="42">
        <f>SUM(N20,N40,N60,N80)</f>
        <v>0</v>
      </c>
    </row>
    <row r="6" spans="1:21" ht="15.75" thickBot="1" x14ac:dyDescent="0.3">
      <c r="A6" s="111" t="s">
        <v>30</v>
      </c>
      <c r="B6" s="112"/>
      <c r="C6" s="113"/>
      <c r="D6" s="116"/>
      <c r="E6" s="117"/>
      <c r="M6" s="77"/>
      <c r="N6" s="78"/>
    </row>
    <row r="7" spans="1:21" ht="15.75" thickBot="1" x14ac:dyDescent="0.3">
      <c r="A7" s="120" t="s">
        <v>31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  <c r="P7" s="91" t="s">
        <v>12</v>
      </c>
      <c r="Q7" s="92"/>
      <c r="R7" s="92"/>
      <c r="S7" s="92"/>
      <c r="T7" s="92"/>
      <c r="U7" s="93"/>
    </row>
    <row r="8" spans="1:21" ht="15.75" thickBot="1" x14ac:dyDescent="0.3">
      <c r="A8" s="123" t="s">
        <v>14</v>
      </c>
      <c r="B8" s="124"/>
      <c r="C8" s="128"/>
      <c r="D8" s="69">
        <v>1</v>
      </c>
      <c r="E8" s="14"/>
      <c r="F8" s="123" t="s">
        <v>15</v>
      </c>
      <c r="G8" s="124"/>
      <c r="H8" s="124"/>
      <c r="I8" s="15">
        <v>2000</v>
      </c>
      <c r="J8" s="14"/>
      <c r="K8" s="14"/>
      <c r="L8" s="14"/>
      <c r="M8" s="14"/>
      <c r="N8" s="16"/>
      <c r="P8" s="97" t="s">
        <v>7</v>
      </c>
      <c r="Q8" s="98"/>
      <c r="R8" s="98"/>
      <c r="S8" s="97" t="s">
        <v>8</v>
      </c>
      <c r="T8" s="98"/>
      <c r="U8" s="99"/>
    </row>
    <row r="9" spans="1:21" ht="30.75" thickBot="1" x14ac:dyDescent="0.3">
      <c r="A9" s="17"/>
      <c r="N9" s="18"/>
      <c r="P9" s="48" t="s">
        <v>4</v>
      </c>
      <c r="Q9" s="49" t="s">
        <v>5</v>
      </c>
      <c r="R9" s="51" t="s">
        <v>6</v>
      </c>
      <c r="S9" s="48" t="s">
        <v>4</v>
      </c>
      <c r="T9" s="49" t="s">
        <v>5</v>
      </c>
      <c r="U9" s="50" t="s">
        <v>6</v>
      </c>
    </row>
    <row r="10" spans="1:21" x14ac:dyDescent="0.25">
      <c r="A10" s="125" t="s">
        <v>11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  <c r="N10" s="18"/>
      <c r="P10" s="79"/>
      <c r="Q10" s="80"/>
      <c r="R10" s="81"/>
      <c r="S10" s="79"/>
      <c r="T10" s="80"/>
      <c r="U10" s="82"/>
    </row>
    <row r="11" spans="1:21" x14ac:dyDescent="0.25">
      <c r="A11" s="94" t="s">
        <v>9</v>
      </c>
      <c r="B11" s="95"/>
      <c r="C11" s="95"/>
      <c r="D11" s="95"/>
      <c r="E11" s="95"/>
      <c r="F11" s="19"/>
      <c r="G11" s="95" t="s">
        <v>10</v>
      </c>
      <c r="H11" s="95"/>
      <c r="I11" s="95"/>
      <c r="J11" s="95"/>
      <c r="K11" s="96"/>
      <c r="N11" s="18"/>
      <c r="P11" s="83"/>
      <c r="Q11" s="84"/>
      <c r="R11" s="85"/>
      <c r="S11" s="83"/>
      <c r="T11" s="84"/>
      <c r="U11" s="86"/>
    </row>
    <row r="12" spans="1:21" ht="28.15" customHeight="1" thickBot="1" x14ac:dyDescent="0.3">
      <c r="A12" s="34" t="s">
        <v>0</v>
      </c>
      <c r="B12" s="35" t="s">
        <v>1</v>
      </c>
      <c r="C12" s="35" t="s">
        <v>2</v>
      </c>
      <c r="D12" s="35" t="s">
        <v>3</v>
      </c>
      <c r="E12" s="36" t="s">
        <v>17</v>
      </c>
      <c r="F12" s="20"/>
      <c r="G12" s="34" t="s">
        <v>0</v>
      </c>
      <c r="H12" s="35" t="s">
        <v>1</v>
      </c>
      <c r="I12" s="35" t="s">
        <v>2</v>
      </c>
      <c r="J12" s="35" t="s">
        <v>3</v>
      </c>
      <c r="K12" s="36" t="s">
        <v>17</v>
      </c>
      <c r="N12" s="18"/>
      <c r="P12" s="83"/>
      <c r="Q12" s="84"/>
      <c r="R12" s="85"/>
      <c r="S12" s="83"/>
      <c r="T12" s="84"/>
      <c r="U12" s="86"/>
    </row>
    <row r="13" spans="1:21" ht="14.45" customHeight="1" thickBot="1" x14ac:dyDescent="0.3">
      <c r="A13" s="65"/>
      <c r="B13" s="56">
        <v>600</v>
      </c>
      <c r="C13" s="57">
        <v>0</v>
      </c>
      <c r="D13" s="57">
        <v>0</v>
      </c>
      <c r="E13" s="37"/>
      <c r="F13" s="20"/>
      <c r="G13" s="55"/>
      <c r="H13" s="56">
        <v>600</v>
      </c>
      <c r="I13" s="57">
        <v>0</v>
      </c>
      <c r="J13" s="57">
        <v>0</v>
      </c>
      <c r="K13" s="33"/>
      <c r="N13" s="18"/>
      <c r="P13" s="83"/>
      <c r="Q13" s="84"/>
      <c r="R13" s="85"/>
      <c r="S13" s="83"/>
      <c r="T13" s="84"/>
      <c r="U13" s="86"/>
    </row>
    <row r="14" spans="1:21" x14ac:dyDescent="0.25">
      <c r="A14" s="66">
        <v>600</v>
      </c>
      <c r="B14" s="59">
        <v>550</v>
      </c>
      <c r="C14" s="54">
        <v>0</v>
      </c>
      <c r="D14" s="54">
        <v>0</v>
      </c>
      <c r="E14" s="1">
        <f>-D14*($D$8*(AVERAGE(A14:B14)-250)/($I$8/2))</f>
        <v>0</v>
      </c>
      <c r="F14" s="20"/>
      <c r="G14" s="58">
        <v>600</v>
      </c>
      <c r="H14" s="59">
        <v>550</v>
      </c>
      <c r="I14" s="54">
        <v>0</v>
      </c>
      <c r="J14" s="54">
        <v>0</v>
      </c>
      <c r="K14" s="6">
        <f>-J14*($D$8*(AVERAGE(G14:H14)-250)/($I$8/2))</f>
        <v>0</v>
      </c>
      <c r="M14" s="118" t="s">
        <v>24</v>
      </c>
      <c r="N14" s="119"/>
      <c r="O14" s="21"/>
      <c r="P14" s="83"/>
      <c r="Q14" s="84"/>
      <c r="R14" s="85"/>
      <c r="S14" s="83"/>
      <c r="T14" s="84"/>
      <c r="U14" s="86"/>
    </row>
    <row r="15" spans="1:21" x14ac:dyDescent="0.25">
      <c r="A15" s="66">
        <v>550</v>
      </c>
      <c r="B15" s="59">
        <v>500</v>
      </c>
      <c r="C15" s="54">
        <v>0</v>
      </c>
      <c r="D15" s="54">
        <v>0</v>
      </c>
      <c r="E15" s="1">
        <f>-D15*($D$8*(AVERAGE(A15:B15)-250)/($I$8/2))</f>
        <v>0</v>
      </c>
      <c r="F15" s="22"/>
      <c r="G15" s="58">
        <v>550</v>
      </c>
      <c r="H15" s="59">
        <v>500</v>
      </c>
      <c r="I15" s="54">
        <v>0</v>
      </c>
      <c r="J15" s="54">
        <v>0</v>
      </c>
      <c r="K15" s="6">
        <f>-J15*($D$8*(AVERAGE(G15:H15)-250)/($I$8/2))</f>
        <v>0</v>
      </c>
      <c r="M15" s="11" t="s">
        <v>20</v>
      </c>
      <c r="N15" s="23">
        <f>SUM(E14:E20)</f>
        <v>0</v>
      </c>
      <c r="O15" s="21"/>
      <c r="P15" s="83"/>
      <c r="Q15" s="84"/>
      <c r="R15" s="85"/>
      <c r="S15" s="83"/>
      <c r="T15" s="84"/>
      <c r="U15" s="86"/>
    </row>
    <row r="16" spans="1:21" x14ac:dyDescent="0.25">
      <c r="A16" s="66">
        <v>500</v>
      </c>
      <c r="B16" s="59">
        <v>450</v>
      </c>
      <c r="C16" s="54">
        <v>0</v>
      </c>
      <c r="D16" s="54">
        <v>0</v>
      </c>
      <c r="E16" s="1">
        <f>-D16*($D$8*(AVERAGE(A16:B16)-250)/($I$8/2))</f>
        <v>0</v>
      </c>
      <c r="F16" s="20"/>
      <c r="G16" s="58">
        <v>500</v>
      </c>
      <c r="H16" s="59">
        <v>450</v>
      </c>
      <c r="I16" s="54">
        <v>0</v>
      </c>
      <c r="J16" s="54">
        <v>0</v>
      </c>
      <c r="K16" s="6">
        <f>-J16*($D$8*(AVERAGE(G16:H16)-250)/($I$8/2))</f>
        <v>0</v>
      </c>
      <c r="M16" s="11" t="s">
        <v>21</v>
      </c>
      <c r="N16" s="23">
        <f>SUM(E22:E25)</f>
        <v>0</v>
      </c>
      <c r="O16" s="24"/>
      <c r="P16" s="83"/>
      <c r="Q16" s="84"/>
      <c r="R16" s="85"/>
      <c r="S16" s="83"/>
      <c r="T16" s="84"/>
      <c r="U16" s="86"/>
    </row>
    <row r="17" spans="1:21" x14ac:dyDescent="0.25">
      <c r="A17" s="66">
        <v>450</v>
      </c>
      <c r="B17" s="59">
        <v>400</v>
      </c>
      <c r="C17" s="54">
        <v>0</v>
      </c>
      <c r="D17" s="54">
        <v>0</v>
      </c>
      <c r="E17" s="1">
        <f t="shared" ref="E17:E20" si="0">-D17*($D$8*(AVERAGE(A17:B17)-250)/$I$8)</f>
        <v>0</v>
      </c>
      <c r="F17" s="20"/>
      <c r="G17" s="58">
        <v>450</v>
      </c>
      <c r="H17" s="59">
        <v>400</v>
      </c>
      <c r="I17" s="54">
        <v>0</v>
      </c>
      <c r="J17" s="54">
        <v>0</v>
      </c>
      <c r="K17" s="6">
        <f t="shared" ref="K17:K20" si="1">-J17*($D$8*(AVERAGE(G17:H17)-250)/$I$8)</f>
        <v>0</v>
      </c>
      <c r="M17" s="11" t="s">
        <v>22</v>
      </c>
      <c r="N17" s="23">
        <f>SUM(K14:K20)</f>
        <v>0</v>
      </c>
      <c r="O17" s="24"/>
      <c r="P17" s="83"/>
      <c r="Q17" s="84"/>
      <c r="R17" s="85"/>
      <c r="S17" s="83"/>
      <c r="T17" s="84"/>
      <c r="U17" s="86"/>
    </row>
    <row r="18" spans="1:21" ht="15.75" thickBot="1" x14ac:dyDescent="0.3">
      <c r="A18" s="66">
        <v>400</v>
      </c>
      <c r="B18" s="59">
        <v>350</v>
      </c>
      <c r="C18" s="54">
        <v>0</v>
      </c>
      <c r="D18" s="54">
        <v>0</v>
      </c>
      <c r="E18" s="1">
        <f t="shared" si="0"/>
        <v>0</v>
      </c>
      <c r="F18" s="20"/>
      <c r="G18" s="58">
        <v>400</v>
      </c>
      <c r="H18" s="59">
        <v>350</v>
      </c>
      <c r="I18" s="54">
        <v>0</v>
      </c>
      <c r="J18" s="54">
        <v>0</v>
      </c>
      <c r="K18" s="6">
        <f t="shared" si="1"/>
        <v>0</v>
      </c>
      <c r="M18" s="38" t="s">
        <v>23</v>
      </c>
      <c r="N18" s="39">
        <f>SUM(K22:K25)</f>
        <v>0</v>
      </c>
      <c r="P18" s="83"/>
      <c r="Q18" s="84"/>
      <c r="R18" s="85"/>
      <c r="S18" s="83"/>
      <c r="T18" s="84"/>
      <c r="U18" s="86"/>
    </row>
    <row r="19" spans="1:21" x14ac:dyDescent="0.25">
      <c r="A19" s="66">
        <v>350</v>
      </c>
      <c r="B19" s="59">
        <v>300</v>
      </c>
      <c r="C19" s="54">
        <v>0</v>
      </c>
      <c r="D19" s="54">
        <v>0</v>
      </c>
      <c r="E19" s="1">
        <f t="shared" si="0"/>
        <v>0</v>
      </c>
      <c r="F19" s="20"/>
      <c r="G19" s="58">
        <v>350</v>
      </c>
      <c r="H19" s="59">
        <v>300</v>
      </c>
      <c r="I19" s="54">
        <v>0</v>
      </c>
      <c r="J19" s="54">
        <v>0</v>
      </c>
      <c r="K19" s="6">
        <f t="shared" si="1"/>
        <v>0</v>
      </c>
      <c r="M19" s="40" t="s">
        <v>25</v>
      </c>
      <c r="N19" s="41">
        <f>N15+N17</f>
        <v>0</v>
      </c>
      <c r="P19" s="83"/>
      <c r="Q19" s="84"/>
      <c r="R19" s="85"/>
      <c r="S19" s="83"/>
      <c r="T19" s="84"/>
      <c r="U19" s="86"/>
    </row>
    <row r="20" spans="1:21" ht="15.75" thickBot="1" x14ac:dyDescent="0.3">
      <c r="A20" s="67">
        <v>300</v>
      </c>
      <c r="B20" s="61">
        <v>250</v>
      </c>
      <c r="C20" s="62">
        <v>0</v>
      </c>
      <c r="D20" s="62">
        <v>0</v>
      </c>
      <c r="E20" s="2">
        <f t="shared" si="0"/>
        <v>0</v>
      </c>
      <c r="F20" s="25"/>
      <c r="G20" s="60">
        <v>300</v>
      </c>
      <c r="H20" s="61">
        <v>250</v>
      </c>
      <c r="I20" s="62">
        <v>0</v>
      </c>
      <c r="J20" s="62">
        <v>0</v>
      </c>
      <c r="K20" s="7">
        <f t="shared" si="1"/>
        <v>0</v>
      </c>
      <c r="L20" s="26"/>
      <c r="M20" s="13" t="s">
        <v>26</v>
      </c>
      <c r="N20" s="27">
        <f>N16+N18</f>
        <v>0</v>
      </c>
      <c r="P20" s="83"/>
      <c r="Q20" s="84"/>
      <c r="R20" s="85"/>
      <c r="S20" s="83"/>
      <c r="T20" s="84"/>
      <c r="U20" s="86"/>
    </row>
    <row r="21" spans="1:21" x14ac:dyDescent="0.25">
      <c r="A21" s="68">
        <v>250</v>
      </c>
      <c r="B21" s="64">
        <v>200</v>
      </c>
      <c r="C21" s="57">
        <v>0</v>
      </c>
      <c r="D21" s="57">
        <v>0</v>
      </c>
      <c r="E21" s="3" t="s">
        <v>13</v>
      </c>
      <c r="F21" s="20"/>
      <c r="G21" s="63">
        <v>250</v>
      </c>
      <c r="H21" s="64">
        <v>200</v>
      </c>
      <c r="I21" s="57">
        <v>0</v>
      </c>
      <c r="J21" s="57">
        <v>0</v>
      </c>
      <c r="K21" s="8" t="s">
        <v>13</v>
      </c>
      <c r="N21" s="18"/>
      <c r="P21" s="83"/>
      <c r="Q21" s="84"/>
      <c r="R21" s="85"/>
      <c r="S21" s="83"/>
      <c r="T21" s="84"/>
      <c r="U21" s="86"/>
    </row>
    <row r="22" spans="1:21" x14ac:dyDescent="0.25">
      <c r="A22" s="66">
        <v>200</v>
      </c>
      <c r="B22" s="59">
        <v>150</v>
      </c>
      <c r="C22" s="54">
        <v>0</v>
      </c>
      <c r="D22" s="54">
        <v>0</v>
      </c>
      <c r="E22" s="4">
        <f>-D22*($D$8*(AVERAGE(A22:B22)-200)/$I$8)/2</f>
        <v>0</v>
      </c>
      <c r="F22" s="20"/>
      <c r="G22" s="58">
        <v>200</v>
      </c>
      <c r="H22" s="59">
        <v>150</v>
      </c>
      <c r="I22" s="54">
        <v>0</v>
      </c>
      <c r="J22" s="54">
        <v>0</v>
      </c>
      <c r="K22" s="9">
        <f>-J22*($D$8*(AVERAGE(G22:H22)-200)/$I$8)/2</f>
        <v>0</v>
      </c>
      <c r="N22" s="18"/>
      <c r="P22" s="83"/>
      <c r="Q22" s="84"/>
      <c r="R22" s="85"/>
      <c r="S22" s="83"/>
      <c r="T22" s="84"/>
      <c r="U22" s="86"/>
    </row>
    <row r="23" spans="1:21" x14ac:dyDescent="0.25">
      <c r="A23" s="66">
        <v>150</v>
      </c>
      <c r="B23" s="59">
        <v>100</v>
      </c>
      <c r="C23" s="54">
        <v>0</v>
      </c>
      <c r="D23" s="54">
        <v>0</v>
      </c>
      <c r="E23" s="4">
        <f>-D23*($D$8*(AVERAGE(A23:B23)-200)/$I$8)/2</f>
        <v>0</v>
      </c>
      <c r="F23" s="20"/>
      <c r="G23" s="58">
        <v>150</v>
      </c>
      <c r="H23" s="59">
        <v>100</v>
      </c>
      <c r="I23" s="54">
        <v>0</v>
      </c>
      <c r="J23" s="54">
        <v>0</v>
      </c>
      <c r="K23" s="9">
        <f>-J23*($D$8*(AVERAGE(G23:H23)-200)/$I$8)/2</f>
        <v>0</v>
      </c>
      <c r="N23" s="18"/>
      <c r="P23" s="83"/>
      <c r="Q23" s="84"/>
      <c r="R23" s="85"/>
      <c r="S23" s="83"/>
      <c r="T23" s="84"/>
      <c r="U23" s="86"/>
    </row>
    <row r="24" spans="1:21" x14ac:dyDescent="0.25">
      <c r="A24" s="66">
        <v>100</v>
      </c>
      <c r="B24" s="59">
        <v>50</v>
      </c>
      <c r="C24" s="54">
        <v>0</v>
      </c>
      <c r="D24" s="54">
        <v>0</v>
      </c>
      <c r="E24" s="4">
        <f>-D24*($D$8*(AVERAGE(A24:B24)-200)/$I$8)/2</f>
        <v>0</v>
      </c>
      <c r="F24" s="20"/>
      <c r="G24" s="58">
        <v>100</v>
      </c>
      <c r="H24" s="59">
        <v>50</v>
      </c>
      <c r="I24" s="54">
        <v>0</v>
      </c>
      <c r="J24" s="54">
        <v>0</v>
      </c>
      <c r="K24" s="9">
        <f>-J24*($D$8*(AVERAGE(G24:H24)-200)/$I$8)/2</f>
        <v>0</v>
      </c>
      <c r="N24" s="18"/>
      <c r="P24" s="83"/>
      <c r="Q24" s="84"/>
      <c r="R24" s="85"/>
      <c r="S24" s="83"/>
      <c r="T24" s="84"/>
      <c r="U24" s="86"/>
    </row>
    <row r="25" spans="1:21" ht="15.75" thickBot="1" x14ac:dyDescent="0.3">
      <c r="A25" s="67">
        <v>50</v>
      </c>
      <c r="B25" s="61">
        <v>0</v>
      </c>
      <c r="C25" s="62">
        <v>0</v>
      </c>
      <c r="D25" s="62">
        <v>0</v>
      </c>
      <c r="E25" s="5">
        <f>-D25*($D$8*(AVERAGE(A25:B25)-200)/$I$8)/2</f>
        <v>0</v>
      </c>
      <c r="F25" s="45"/>
      <c r="G25" s="60">
        <v>50</v>
      </c>
      <c r="H25" s="61">
        <v>0</v>
      </c>
      <c r="I25" s="62">
        <v>0</v>
      </c>
      <c r="J25" s="62">
        <v>0</v>
      </c>
      <c r="K25" s="10">
        <f>-J25*($D$8*(AVERAGE(G25:H25)-200)/$I$8)/2</f>
        <v>0</v>
      </c>
      <c r="L25" s="28"/>
      <c r="M25" s="29"/>
      <c r="N25" s="30"/>
      <c r="P25" s="83"/>
      <c r="Q25" s="84"/>
      <c r="R25" s="85"/>
      <c r="S25" s="83"/>
      <c r="T25" s="84"/>
      <c r="U25" s="86"/>
    </row>
    <row r="26" spans="1:2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P26" s="83"/>
      <c r="Q26" s="84"/>
      <c r="R26" s="85"/>
      <c r="S26" s="83"/>
      <c r="T26" s="84"/>
      <c r="U26" s="86"/>
    </row>
    <row r="27" spans="1:21" ht="15.75" thickBo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83"/>
      <c r="Q27" s="84"/>
      <c r="R27" s="85"/>
      <c r="S27" s="83"/>
      <c r="T27" s="84"/>
      <c r="U27" s="86"/>
    </row>
    <row r="28" spans="1:21" ht="15.75" thickBot="1" x14ac:dyDescent="0.3">
      <c r="A28" s="123" t="s">
        <v>14</v>
      </c>
      <c r="B28" s="124"/>
      <c r="C28" s="124"/>
      <c r="D28" s="70">
        <f>D8</f>
        <v>1</v>
      </c>
      <c r="E28" s="14"/>
      <c r="F28" s="123" t="s">
        <v>15</v>
      </c>
      <c r="G28" s="124"/>
      <c r="H28" s="124"/>
      <c r="I28" s="15">
        <v>2000</v>
      </c>
      <c r="J28" s="14"/>
      <c r="K28" s="14"/>
      <c r="L28" s="14"/>
      <c r="M28" s="14"/>
      <c r="N28" s="16"/>
      <c r="P28" s="83"/>
      <c r="Q28" s="84"/>
      <c r="R28" s="85"/>
      <c r="S28" s="83"/>
      <c r="T28" s="84"/>
      <c r="U28" s="86"/>
    </row>
    <row r="29" spans="1:21" ht="15.75" thickBot="1" x14ac:dyDescent="0.3">
      <c r="A29" s="17"/>
      <c r="N29" s="18"/>
      <c r="P29" s="83"/>
      <c r="Q29" s="84"/>
      <c r="R29" s="85"/>
      <c r="S29" s="83"/>
      <c r="T29" s="84"/>
      <c r="U29" s="86"/>
    </row>
    <row r="30" spans="1:21" x14ac:dyDescent="0.25">
      <c r="A30" s="125" t="s">
        <v>11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7"/>
      <c r="N30" s="18"/>
      <c r="P30" s="83"/>
      <c r="Q30" s="84"/>
      <c r="R30" s="85"/>
      <c r="S30" s="83"/>
      <c r="T30" s="84"/>
      <c r="U30" s="86"/>
    </row>
    <row r="31" spans="1:21" x14ac:dyDescent="0.25">
      <c r="A31" s="97" t="s">
        <v>9</v>
      </c>
      <c r="B31" s="98"/>
      <c r="C31" s="98"/>
      <c r="D31" s="98"/>
      <c r="E31" s="99"/>
      <c r="F31" s="32"/>
      <c r="G31" s="97" t="s">
        <v>10</v>
      </c>
      <c r="H31" s="98"/>
      <c r="I31" s="98"/>
      <c r="J31" s="98"/>
      <c r="K31" s="99"/>
      <c r="N31" s="18"/>
      <c r="P31" s="83"/>
      <c r="Q31" s="84"/>
      <c r="R31" s="85"/>
      <c r="S31" s="83"/>
      <c r="T31" s="84"/>
      <c r="U31" s="86"/>
    </row>
    <row r="32" spans="1:21" ht="45.75" thickBot="1" x14ac:dyDescent="0.3">
      <c r="A32" s="34" t="s">
        <v>0</v>
      </c>
      <c r="B32" s="35" t="s">
        <v>1</v>
      </c>
      <c r="C32" s="35" t="s">
        <v>2</v>
      </c>
      <c r="D32" s="35" t="s">
        <v>3</v>
      </c>
      <c r="E32" s="36" t="s">
        <v>17</v>
      </c>
      <c r="G32" s="34" t="s">
        <v>0</v>
      </c>
      <c r="H32" s="35" t="s">
        <v>1</v>
      </c>
      <c r="I32" s="35" t="s">
        <v>2</v>
      </c>
      <c r="J32" s="35" t="s">
        <v>3</v>
      </c>
      <c r="K32" s="36" t="s">
        <v>17</v>
      </c>
      <c r="N32" s="18"/>
      <c r="P32" s="83"/>
      <c r="Q32" s="84"/>
      <c r="R32" s="85"/>
      <c r="S32" s="83"/>
      <c r="T32" s="84"/>
      <c r="U32" s="86"/>
    </row>
    <row r="33" spans="1:21" ht="14.45" customHeight="1" thickBot="1" x14ac:dyDescent="0.3">
      <c r="A33" s="65"/>
      <c r="B33" s="56">
        <v>600</v>
      </c>
      <c r="C33" s="57">
        <v>0</v>
      </c>
      <c r="D33" s="57">
        <v>0</v>
      </c>
      <c r="E33" s="33"/>
      <c r="G33" s="65"/>
      <c r="H33" s="56">
        <v>600</v>
      </c>
      <c r="I33" s="57">
        <v>0</v>
      </c>
      <c r="J33" s="57">
        <v>0</v>
      </c>
      <c r="K33" s="33"/>
      <c r="N33" s="18"/>
      <c r="P33" s="83"/>
      <c r="Q33" s="84"/>
      <c r="R33" s="85"/>
      <c r="S33" s="83"/>
      <c r="T33" s="84"/>
      <c r="U33" s="86"/>
    </row>
    <row r="34" spans="1:21" x14ac:dyDescent="0.25">
      <c r="A34" s="66">
        <v>600</v>
      </c>
      <c r="B34" s="59">
        <v>550</v>
      </c>
      <c r="C34" s="54">
        <v>0</v>
      </c>
      <c r="D34" s="54">
        <v>0</v>
      </c>
      <c r="E34" s="6">
        <f>-D34*($D$8*(AVERAGE(A34:B34)-250)/($I$8/2))</f>
        <v>0</v>
      </c>
      <c r="G34" s="66">
        <v>600</v>
      </c>
      <c r="H34" s="59">
        <v>550</v>
      </c>
      <c r="I34" s="54">
        <v>0</v>
      </c>
      <c r="J34" s="54">
        <v>0</v>
      </c>
      <c r="K34" s="6">
        <f>-J34*($D$8*(AVERAGE(G34:H34)-250)/($I$8/2))</f>
        <v>0</v>
      </c>
      <c r="M34" s="118" t="s">
        <v>24</v>
      </c>
      <c r="N34" s="119"/>
      <c r="P34" s="83"/>
      <c r="Q34" s="84"/>
      <c r="R34" s="85"/>
      <c r="S34" s="83"/>
      <c r="T34" s="84"/>
      <c r="U34" s="86"/>
    </row>
    <row r="35" spans="1:21" x14ac:dyDescent="0.25">
      <c r="A35" s="66">
        <v>550</v>
      </c>
      <c r="B35" s="59">
        <v>500</v>
      </c>
      <c r="C35" s="54">
        <v>0</v>
      </c>
      <c r="D35" s="54">
        <v>0</v>
      </c>
      <c r="E35" s="6">
        <f>-D35*($D$8*(AVERAGE(A35:B35)-250)/($I$8/2))</f>
        <v>0</v>
      </c>
      <c r="G35" s="66">
        <v>550</v>
      </c>
      <c r="H35" s="59">
        <v>500</v>
      </c>
      <c r="I35" s="54">
        <v>0</v>
      </c>
      <c r="J35" s="54">
        <v>0</v>
      </c>
      <c r="K35" s="6">
        <f>-J35*($D$8*(AVERAGE(G35:H35)-250)/($I$8/2))</f>
        <v>0</v>
      </c>
      <c r="M35" s="11" t="s">
        <v>20</v>
      </c>
      <c r="N35" s="23">
        <f>SUM(E34:E40)</f>
        <v>0</v>
      </c>
      <c r="P35" s="83"/>
      <c r="Q35" s="84"/>
      <c r="R35" s="85"/>
      <c r="S35" s="83"/>
      <c r="T35" s="84"/>
      <c r="U35" s="86"/>
    </row>
    <row r="36" spans="1:21" x14ac:dyDescent="0.25">
      <c r="A36" s="66">
        <v>500</v>
      </c>
      <c r="B36" s="59">
        <v>450</v>
      </c>
      <c r="C36" s="54">
        <v>0</v>
      </c>
      <c r="D36" s="54">
        <v>0</v>
      </c>
      <c r="E36" s="6">
        <f>-D36*($D$8*(AVERAGE(A36:B36)-250)/($I$8/2))</f>
        <v>0</v>
      </c>
      <c r="G36" s="66">
        <v>500</v>
      </c>
      <c r="H36" s="59">
        <v>450</v>
      </c>
      <c r="I36" s="54">
        <v>0</v>
      </c>
      <c r="J36" s="54">
        <v>0</v>
      </c>
      <c r="K36" s="6">
        <f>-J36*($D$8*(AVERAGE(G36:H36)-250)/($I$8/2))</f>
        <v>0</v>
      </c>
      <c r="M36" s="11" t="s">
        <v>21</v>
      </c>
      <c r="N36" s="23">
        <f>SUM(E42:E45)</f>
        <v>0</v>
      </c>
      <c r="P36" s="83"/>
      <c r="Q36" s="84"/>
      <c r="R36" s="85"/>
      <c r="S36" s="83"/>
      <c r="T36" s="84"/>
      <c r="U36" s="86"/>
    </row>
    <row r="37" spans="1:21" x14ac:dyDescent="0.25">
      <c r="A37" s="66">
        <v>450</v>
      </c>
      <c r="B37" s="59">
        <v>400</v>
      </c>
      <c r="C37" s="54">
        <v>0</v>
      </c>
      <c r="D37" s="54">
        <v>0</v>
      </c>
      <c r="E37" s="6">
        <f t="shared" ref="E37:E40" si="2">-D37*($D$8*(AVERAGE(A37:B37)-250)/$I$8)</f>
        <v>0</v>
      </c>
      <c r="G37" s="66">
        <v>450</v>
      </c>
      <c r="H37" s="59">
        <v>400</v>
      </c>
      <c r="I37" s="54">
        <v>0</v>
      </c>
      <c r="J37" s="54">
        <v>0</v>
      </c>
      <c r="K37" s="6">
        <f t="shared" ref="K37:K40" si="3">-J37*($D$8*(AVERAGE(G37:H37)-250)/$I$8)</f>
        <v>0</v>
      </c>
      <c r="M37" s="11" t="s">
        <v>22</v>
      </c>
      <c r="N37" s="23">
        <f>SUM(K34:K40)</f>
        <v>0</v>
      </c>
      <c r="P37" s="83"/>
      <c r="Q37" s="84"/>
      <c r="R37" s="85"/>
      <c r="S37" s="83"/>
      <c r="T37" s="84"/>
      <c r="U37" s="86"/>
    </row>
    <row r="38" spans="1:21" ht="15.75" thickBot="1" x14ac:dyDescent="0.3">
      <c r="A38" s="66">
        <v>400</v>
      </c>
      <c r="B38" s="59">
        <v>350</v>
      </c>
      <c r="C38" s="54">
        <v>0</v>
      </c>
      <c r="D38" s="54">
        <v>0</v>
      </c>
      <c r="E38" s="6">
        <f t="shared" si="2"/>
        <v>0</v>
      </c>
      <c r="G38" s="66">
        <v>400</v>
      </c>
      <c r="H38" s="59">
        <v>350</v>
      </c>
      <c r="I38" s="54">
        <v>0</v>
      </c>
      <c r="J38" s="54">
        <v>0</v>
      </c>
      <c r="K38" s="6">
        <f t="shared" si="3"/>
        <v>0</v>
      </c>
      <c r="M38" s="38" t="s">
        <v>23</v>
      </c>
      <c r="N38" s="39">
        <f>SUM(K42:K45)</f>
        <v>0</v>
      </c>
      <c r="P38" s="83"/>
      <c r="Q38" s="84"/>
      <c r="R38" s="85"/>
      <c r="S38" s="83"/>
      <c r="T38" s="84"/>
      <c r="U38" s="86"/>
    </row>
    <row r="39" spans="1:21" x14ac:dyDescent="0.25">
      <c r="A39" s="66">
        <v>350</v>
      </c>
      <c r="B39" s="59">
        <v>300</v>
      </c>
      <c r="C39" s="54">
        <v>0</v>
      </c>
      <c r="D39" s="54">
        <v>0</v>
      </c>
      <c r="E39" s="6">
        <f t="shared" si="2"/>
        <v>0</v>
      </c>
      <c r="G39" s="66">
        <v>350</v>
      </c>
      <c r="H39" s="59">
        <v>300</v>
      </c>
      <c r="I39" s="54">
        <v>0</v>
      </c>
      <c r="J39" s="54">
        <v>0</v>
      </c>
      <c r="K39" s="6">
        <f t="shared" si="3"/>
        <v>0</v>
      </c>
      <c r="M39" s="40" t="s">
        <v>25</v>
      </c>
      <c r="N39" s="41">
        <f>N35+N37</f>
        <v>0</v>
      </c>
      <c r="P39" s="83"/>
      <c r="Q39" s="84"/>
      <c r="R39" s="85"/>
      <c r="S39" s="83"/>
      <c r="T39" s="84"/>
      <c r="U39" s="86"/>
    </row>
    <row r="40" spans="1:21" ht="15.75" thickBot="1" x14ac:dyDescent="0.3">
      <c r="A40" s="67">
        <v>300</v>
      </c>
      <c r="B40" s="61">
        <v>250</v>
      </c>
      <c r="C40" s="62">
        <v>0</v>
      </c>
      <c r="D40" s="62">
        <v>0</v>
      </c>
      <c r="E40" s="7">
        <f t="shared" si="2"/>
        <v>0</v>
      </c>
      <c r="F40" s="43"/>
      <c r="G40" s="67">
        <v>300</v>
      </c>
      <c r="H40" s="61">
        <v>250</v>
      </c>
      <c r="I40" s="62">
        <v>0</v>
      </c>
      <c r="J40" s="62">
        <v>0</v>
      </c>
      <c r="K40" s="7">
        <f t="shared" si="3"/>
        <v>0</v>
      </c>
      <c r="L40" s="26"/>
      <c r="M40" s="13" t="s">
        <v>26</v>
      </c>
      <c r="N40" s="27">
        <f>N36+N38</f>
        <v>0</v>
      </c>
      <c r="P40" s="83"/>
      <c r="Q40" s="84"/>
      <c r="R40" s="85"/>
      <c r="S40" s="83"/>
      <c r="T40" s="84"/>
      <c r="U40" s="86"/>
    </row>
    <row r="41" spans="1:21" x14ac:dyDescent="0.25">
      <c r="A41" s="68">
        <v>250</v>
      </c>
      <c r="B41" s="64">
        <v>200</v>
      </c>
      <c r="C41" s="57">
        <v>0</v>
      </c>
      <c r="D41" s="57">
        <v>0</v>
      </c>
      <c r="E41" s="8" t="s">
        <v>13</v>
      </c>
      <c r="G41" s="68">
        <v>250</v>
      </c>
      <c r="H41" s="64">
        <v>200</v>
      </c>
      <c r="I41" s="57">
        <v>0</v>
      </c>
      <c r="J41" s="57">
        <v>0</v>
      </c>
      <c r="K41" s="8" t="s">
        <v>13</v>
      </c>
      <c r="N41" s="18"/>
      <c r="P41" s="83"/>
      <c r="Q41" s="84"/>
      <c r="R41" s="85"/>
      <c r="S41" s="83"/>
      <c r="T41" s="84"/>
      <c r="U41" s="86"/>
    </row>
    <row r="42" spans="1:21" x14ac:dyDescent="0.25">
      <c r="A42" s="66">
        <v>200</v>
      </c>
      <c r="B42" s="59">
        <v>150</v>
      </c>
      <c r="C42" s="54">
        <v>0</v>
      </c>
      <c r="D42" s="54">
        <v>0</v>
      </c>
      <c r="E42" s="9">
        <f>-D42*($D$8*(AVERAGE(A42:B42)-200)/$I$8)/2</f>
        <v>0</v>
      </c>
      <c r="G42" s="66">
        <v>200</v>
      </c>
      <c r="H42" s="59">
        <v>150</v>
      </c>
      <c r="I42" s="54">
        <v>0</v>
      </c>
      <c r="J42" s="54">
        <v>0</v>
      </c>
      <c r="K42" s="9">
        <f>-J42*($D$8*(AVERAGE(G42:H42)-200)/$I$8)/2</f>
        <v>0</v>
      </c>
      <c r="N42" s="18"/>
      <c r="P42" s="83"/>
      <c r="Q42" s="84"/>
      <c r="R42" s="85"/>
      <c r="S42" s="83"/>
      <c r="T42" s="84"/>
      <c r="U42" s="86"/>
    </row>
    <row r="43" spans="1:21" x14ac:dyDescent="0.25">
      <c r="A43" s="66">
        <v>150</v>
      </c>
      <c r="B43" s="59">
        <v>100</v>
      </c>
      <c r="C43" s="54">
        <v>0</v>
      </c>
      <c r="D43" s="54">
        <v>0</v>
      </c>
      <c r="E43" s="9">
        <f>-D43*($D$8*(AVERAGE(A43:B43)-200)/$I$8)/2</f>
        <v>0</v>
      </c>
      <c r="G43" s="66">
        <v>150</v>
      </c>
      <c r="H43" s="59">
        <v>100</v>
      </c>
      <c r="I43" s="54">
        <v>0</v>
      </c>
      <c r="J43" s="54">
        <v>0</v>
      </c>
      <c r="K43" s="9">
        <f>-J43*($D$8*(AVERAGE(G43:H43)-200)/$I$8)/2</f>
        <v>0</v>
      </c>
      <c r="N43" s="18"/>
      <c r="P43" s="83"/>
      <c r="Q43" s="84"/>
      <c r="R43" s="85"/>
      <c r="S43" s="83"/>
      <c r="T43" s="84"/>
      <c r="U43" s="86"/>
    </row>
    <row r="44" spans="1:21" x14ac:dyDescent="0.25">
      <c r="A44" s="66">
        <v>100</v>
      </c>
      <c r="B44" s="59">
        <v>50</v>
      </c>
      <c r="C44" s="54">
        <v>0</v>
      </c>
      <c r="D44" s="54">
        <v>0</v>
      </c>
      <c r="E44" s="9">
        <f>-D44*($D$8*(AVERAGE(A44:B44)-200)/$I$8)/2</f>
        <v>0</v>
      </c>
      <c r="G44" s="66">
        <v>100</v>
      </c>
      <c r="H44" s="59">
        <v>50</v>
      </c>
      <c r="I44" s="54">
        <v>0</v>
      </c>
      <c r="J44" s="54">
        <v>0</v>
      </c>
      <c r="K44" s="9">
        <f>-J44*($D$8*(AVERAGE(G44:H44)-200)/$I$8)/2</f>
        <v>0</v>
      </c>
      <c r="N44" s="18"/>
      <c r="P44" s="83"/>
      <c r="Q44" s="84"/>
      <c r="R44" s="85"/>
      <c r="S44" s="83"/>
      <c r="T44" s="84"/>
      <c r="U44" s="86"/>
    </row>
    <row r="45" spans="1:21" ht="15.75" thickBot="1" x14ac:dyDescent="0.3">
      <c r="A45" s="67">
        <v>50</v>
      </c>
      <c r="B45" s="61">
        <v>0</v>
      </c>
      <c r="C45" s="62">
        <v>0</v>
      </c>
      <c r="D45" s="62">
        <v>0</v>
      </c>
      <c r="E45" s="10">
        <f>-D45*($D$8*(AVERAGE(A45:B45)-200)/$I$8)/2</f>
        <v>0</v>
      </c>
      <c r="F45" s="46"/>
      <c r="G45" s="67">
        <v>50</v>
      </c>
      <c r="H45" s="61">
        <v>0</v>
      </c>
      <c r="I45" s="62">
        <v>0</v>
      </c>
      <c r="J45" s="62">
        <v>0</v>
      </c>
      <c r="K45" s="10">
        <f>-J45*($D$8*(AVERAGE(G45:H45)-200)/$I$8)/2</f>
        <v>0</v>
      </c>
      <c r="L45" s="28"/>
      <c r="M45" s="29"/>
      <c r="N45" s="30"/>
      <c r="P45" s="83"/>
      <c r="Q45" s="84"/>
      <c r="R45" s="85"/>
      <c r="S45" s="83"/>
      <c r="T45" s="84"/>
      <c r="U45" s="86"/>
    </row>
    <row r="46" spans="1:21" x14ac:dyDescent="0.25">
      <c r="P46" s="83"/>
      <c r="Q46" s="84"/>
      <c r="R46" s="85"/>
      <c r="S46" s="83"/>
      <c r="T46" s="84"/>
      <c r="U46" s="86"/>
    </row>
    <row r="47" spans="1:21" ht="15.75" thickBot="1" x14ac:dyDescent="0.3">
      <c r="P47" s="83"/>
      <c r="Q47" s="84"/>
      <c r="R47" s="85"/>
      <c r="S47" s="83"/>
      <c r="T47" s="84"/>
      <c r="U47" s="86"/>
    </row>
    <row r="48" spans="1:21" ht="15.75" thickBot="1" x14ac:dyDescent="0.3">
      <c r="A48" s="123" t="s">
        <v>14</v>
      </c>
      <c r="B48" s="124"/>
      <c r="C48" s="124"/>
      <c r="D48" s="70">
        <f>D28</f>
        <v>1</v>
      </c>
      <c r="E48" s="14"/>
      <c r="F48" s="123" t="s">
        <v>15</v>
      </c>
      <c r="G48" s="124"/>
      <c r="H48" s="124"/>
      <c r="I48" s="15">
        <v>2000</v>
      </c>
      <c r="J48" s="14"/>
      <c r="K48" s="14"/>
      <c r="L48" s="14"/>
      <c r="M48" s="14"/>
      <c r="N48" s="16"/>
      <c r="P48" s="83"/>
      <c r="Q48" s="84"/>
      <c r="R48" s="85"/>
      <c r="S48" s="83"/>
      <c r="T48" s="84"/>
      <c r="U48" s="86"/>
    </row>
    <row r="49" spans="1:21" ht="15.75" thickBot="1" x14ac:dyDescent="0.3">
      <c r="A49" s="17"/>
      <c r="N49" s="18"/>
      <c r="P49" s="83"/>
      <c r="Q49" s="84"/>
      <c r="R49" s="85"/>
      <c r="S49" s="83"/>
      <c r="T49" s="84"/>
      <c r="U49" s="86"/>
    </row>
    <row r="50" spans="1:21" x14ac:dyDescent="0.25">
      <c r="A50" s="125" t="s">
        <v>11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7"/>
      <c r="N50" s="18"/>
      <c r="P50" s="83"/>
      <c r="Q50" s="84"/>
      <c r="R50" s="85"/>
      <c r="S50" s="83"/>
      <c r="T50" s="84"/>
      <c r="U50" s="86"/>
    </row>
    <row r="51" spans="1:21" x14ac:dyDescent="0.25">
      <c r="A51" s="97" t="s">
        <v>9</v>
      </c>
      <c r="B51" s="98"/>
      <c r="C51" s="98"/>
      <c r="D51" s="98"/>
      <c r="E51" s="99"/>
      <c r="F51" s="32"/>
      <c r="G51" s="97" t="s">
        <v>10</v>
      </c>
      <c r="H51" s="98"/>
      <c r="I51" s="98"/>
      <c r="J51" s="98"/>
      <c r="K51" s="99"/>
      <c r="N51" s="18"/>
      <c r="P51" s="83"/>
      <c r="Q51" s="84"/>
      <c r="R51" s="85"/>
      <c r="S51" s="83"/>
      <c r="T51" s="84"/>
      <c r="U51" s="86"/>
    </row>
    <row r="52" spans="1:21" ht="45.75" thickBot="1" x14ac:dyDescent="0.3">
      <c r="A52" s="34" t="s">
        <v>0</v>
      </c>
      <c r="B52" s="35" t="s">
        <v>1</v>
      </c>
      <c r="C52" s="35" t="s">
        <v>2</v>
      </c>
      <c r="D52" s="35" t="s">
        <v>3</v>
      </c>
      <c r="E52" s="36" t="s">
        <v>17</v>
      </c>
      <c r="G52" s="34" t="s">
        <v>0</v>
      </c>
      <c r="H52" s="35" t="s">
        <v>1</v>
      </c>
      <c r="I52" s="35" t="s">
        <v>2</v>
      </c>
      <c r="J52" s="35" t="s">
        <v>3</v>
      </c>
      <c r="K52" s="36" t="s">
        <v>17</v>
      </c>
      <c r="N52" s="18"/>
      <c r="P52" s="83"/>
      <c r="Q52" s="84"/>
      <c r="R52" s="85"/>
      <c r="S52" s="83"/>
      <c r="T52" s="84"/>
      <c r="U52" s="86"/>
    </row>
    <row r="53" spans="1:21" ht="15.75" thickBot="1" x14ac:dyDescent="0.3">
      <c r="A53" s="65"/>
      <c r="B53" s="56">
        <v>600</v>
      </c>
      <c r="C53" s="57">
        <v>0</v>
      </c>
      <c r="D53" s="57">
        <v>0</v>
      </c>
      <c r="E53" s="44"/>
      <c r="G53" s="65"/>
      <c r="H53" s="56">
        <v>600</v>
      </c>
      <c r="I53" s="57">
        <v>0</v>
      </c>
      <c r="J53" s="57">
        <v>0</v>
      </c>
      <c r="K53" s="44"/>
      <c r="N53" s="18"/>
      <c r="P53" s="83"/>
      <c r="Q53" s="84"/>
      <c r="R53" s="85"/>
      <c r="S53" s="83"/>
      <c r="T53" s="84"/>
      <c r="U53" s="86"/>
    </row>
    <row r="54" spans="1:21" x14ac:dyDescent="0.25">
      <c r="A54" s="66">
        <v>600</v>
      </c>
      <c r="B54" s="59">
        <v>550</v>
      </c>
      <c r="C54" s="54">
        <v>0</v>
      </c>
      <c r="D54" s="54">
        <v>0</v>
      </c>
      <c r="E54" s="6">
        <f>-D54*($D$8*(AVERAGE(A54:B54)-250)/($I$8/2))</f>
        <v>0</v>
      </c>
      <c r="G54" s="66">
        <v>600</v>
      </c>
      <c r="H54" s="59">
        <v>550</v>
      </c>
      <c r="I54" s="54">
        <v>0</v>
      </c>
      <c r="J54" s="54">
        <v>0</v>
      </c>
      <c r="K54" s="6">
        <f>-J54*($D$8*(AVERAGE(G54:H54)-250)/($I$8/2))</f>
        <v>0</v>
      </c>
      <c r="M54" s="118" t="s">
        <v>24</v>
      </c>
      <c r="N54" s="119"/>
      <c r="P54" s="83"/>
      <c r="Q54" s="84"/>
      <c r="R54" s="85"/>
      <c r="S54" s="83"/>
      <c r="T54" s="84"/>
      <c r="U54" s="86"/>
    </row>
    <row r="55" spans="1:21" x14ac:dyDescent="0.25">
      <c r="A55" s="66">
        <v>550</v>
      </c>
      <c r="B55" s="59">
        <v>500</v>
      </c>
      <c r="C55" s="54">
        <v>0</v>
      </c>
      <c r="D55" s="54">
        <v>0</v>
      </c>
      <c r="E55" s="6">
        <f>-D55*($D$8*(AVERAGE(A55:B55)-250)/($I$8/2))</f>
        <v>0</v>
      </c>
      <c r="G55" s="66">
        <v>550</v>
      </c>
      <c r="H55" s="59">
        <v>500</v>
      </c>
      <c r="I55" s="54">
        <v>0</v>
      </c>
      <c r="J55" s="54">
        <v>0</v>
      </c>
      <c r="K55" s="6">
        <f>-J55*($D$8*(AVERAGE(G55:H55)-250)/($I$8/2))</f>
        <v>0</v>
      </c>
      <c r="M55" s="11" t="s">
        <v>20</v>
      </c>
      <c r="N55" s="23">
        <f>SUM(E54:E60)</f>
        <v>0</v>
      </c>
      <c r="P55" s="83"/>
      <c r="Q55" s="84"/>
      <c r="R55" s="85"/>
      <c r="S55" s="83"/>
      <c r="T55" s="84"/>
      <c r="U55" s="86"/>
    </row>
    <row r="56" spans="1:21" x14ac:dyDescent="0.25">
      <c r="A56" s="66">
        <v>500</v>
      </c>
      <c r="B56" s="59">
        <v>450</v>
      </c>
      <c r="C56" s="54">
        <v>0</v>
      </c>
      <c r="D56" s="54">
        <v>0</v>
      </c>
      <c r="E56" s="6">
        <f>-D56*($D$8*(AVERAGE(A56:B56)-250)/($I$8/2))</f>
        <v>0</v>
      </c>
      <c r="G56" s="66">
        <v>500</v>
      </c>
      <c r="H56" s="59">
        <v>450</v>
      </c>
      <c r="I56" s="54">
        <v>0</v>
      </c>
      <c r="J56" s="54">
        <v>0</v>
      </c>
      <c r="K56" s="6">
        <f>-J56*($D$8*(AVERAGE(G56:H56)-250)/($I$8/2))</f>
        <v>0</v>
      </c>
      <c r="M56" s="11" t="s">
        <v>21</v>
      </c>
      <c r="N56" s="23">
        <f>SUM(E62:E65)</f>
        <v>0</v>
      </c>
      <c r="P56" s="83"/>
      <c r="Q56" s="84"/>
      <c r="R56" s="85"/>
      <c r="S56" s="83"/>
      <c r="T56" s="84"/>
      <c r="U56" s="86"/>
    </row>
    <row r="57" spans="1:21" x14ac:dyDescent="0.25">
      <c r="A57" s="66">
        <v>450</v>
      </c>
      <c r="B57" s="59">
        <v>400</v>
      </c>
      <c r="C57" s="54">
        <v>0</v>
      </c>
      <c r="D57" s="54">
        <v>0</v>
      </c>
      <c r="E57" s="6">
        <f t="shared" ref="E57:E60" si="4">-D57*($D$8*(AVERAGE(A57:B57)-250)/$I$8)</f>
        <v>0</v>
      </c>
      <c r="G57" s="66">
        <v>450</v>
      </c>
      <c r="H57" s="59">
        <v>400</v>
      </c>
      <c r="I57" s="54">
        <v>0</v>
      </c>
      <c r="J57" s="54">
        <v>0</v>
      </c>
      <c r="K57" s="6">
        <f t="shared" ref="K57:K60" si="5">-J57*($D$8*(AVERAGE(G57:H57)-250)/$I$8)</f>
        <v>0</v>
      </c>
      <c r="M57" s="11" t="s">
        <v>22</v>
      </c>
      <c r="N57" s="23">
        <f>SUM(K54:K60)</f>
        <v>0</v>
      </c>
      <c r="P57" s="83"/>
      <c r="Q57" s="84"/>
      <c r="R57" s="85"/>
      <c r="S57" s="83"/>
      <c r="T57" s="84"/>
      <c r="U57" s="86"/>
    </row>
    <row r="58" spans="1:21" ht="15.75" thickBot="1" x14ac:dyDescent="0.3">
      <c r="A58" s="66">
        <v>400</v>
      </c>
      <c r="B58" s="59">
        <v>350</v>
      </c>
      <c r="C58" s="54">
        <v>0</v>
      </c>
      <c r="D58" s="54">
        <v>0</v>
      </c>
      <c r="E58" s="6">
        <f t="shared" si="4"/>
        <v>0</v>
      </c>
      <c r="G58" s="66">
        <v>400</v>
      </c>
      <c r="H58" s="59">
        <v>350</v>
      </c>
      <c r="I58" s="54">
        <v>0</v>
      </c>
      <c r="J58" s="54">
        <v>0</v>
      </c>
      <c r="K58" s="6">
        <f t="shared" si="5"/>
        <v>0</v>
      </c>
      <c r="M58" s="38" t="s">
        <v>23</v>
      </c>
      <c r="N58" s="39">
        <f>SUM(K62:K65)</f>
        <v>0</v>
      </c>
      <c r="P58" s="83"/>
      <c r="Q58" s="84"/>
      <c r="R58" s="85"/>
      <c r="S58" s="83"/>
      <c r="T58" s="84"/>
      <c r="U58" s="86"/>
    </row>
    <row r="59" spans="1:21" x14ac:dyDescent="0.25">
      <c r="A59" s="66">
        <v>350</v>
      </c>
      <c r="B59" s="59">
        <v>300</v>
      </c>
      <c r="C59" s="54">
        <v>0</v>
      </c>
      <c r="D59" s="54">
        <v>0</v>
      </c>
      <c r="E59" s="6">
        <f t="shared" si="4"/>
        <v>0</v>
      </c>
      <c r="G59" s="66">
        <v>350</v>
      </c>
      <c r="H59" s="59">
        <v>300</v>
      </c>
      <c r="I59" s="54">
        <v>0</v>
      </c>
      <c r="J59" s="54">
        <v>0</v>
      </c>
      <c r="K59" s="6">
        <f t="shared" si="5"/>
        <v>0</v>
      </c>
      <c r="M59" s="40" t="s">
        <v>25</v>
      </c>
      <c r="N59" s="41">
        <f>N55+N57</f>
        <v>0</v>
      </c>
      <c r="P59" s="83"/>
      <c r="Q59" s="84"/>
      <c r="R59" s="85"/>
      <c r="S59" s="83"/>
      <c r="T59" s="84"/>
      <c r="U59" s="86"/>
    </row>
    <row r="60" spans="1:21" ht="15.75" thickBot="1" x14ac:dyDescent="0.3">
      <c r="A60" s="67">
        <v>300</v>
      </c>
      <c r="B60" s="61">
        <v>250</v>
      </c>
      <c r="C60" s="62">
        <v>0</v>
      </c>
      <c r="D60" s="62">
        <v>0</v>
      </c>
      <c r="E60" s="7">
        <f t="shared" si="4"/>
        <v>0</v>
      </c>
      <c r="F60" s="43"/>
      <c r="G60" s="67">
        <v>300</v>
      </c>
      <c r="H60" s="61">
        <v>250</v>
      </c>
      <c r="I60" s="62">
        <v>0</v>
      </c>
      <c r="J60" s="62">
        <v>0</v>
      </c>
      <c r="K60" s="7">
        <f t="shared" si="5"/>
        <v>0</v>
      </c>
      <c r="L60" s="26"/>
      <c r="M60" s="13" t="s">
        <v>26</v>
      </c>
      <c r="N60" s="27">
        <f>N56+N58</f>
        <v>0</v>
      </c>
      <c r="P60" s="83"/>
      <c r="Q60" s="84"/>
      <c r="R60" s="85"/>
      <c r="S60" s="83"/>
      <c r="T60" s="84"/>
      <c r="U60" s="86"/>
    </row>
    <row r="61" spans="1:21" x14ac:dyDescent="0.25">
      <c r="A61" s="68">
        <v>250</v>
      </c>
      <c r="B61" s="64">
        <v>200</v>
      </c>
      <c r="C61" s="57">
        <v>0</v>
      </c>
      <c r="D61" s="57">
        <v>0</v>
      </c>
      <c r="E61" s="8" t="s">
        <v>13</v>
      </c>
      <c r="G61" s="68">
        <v>250</v>
      </c>
      <c r="H61" s="64">
        <v>200</v>
      </c>
      <c r="I61" s="57">
        <v>0</v>
      </c>
      <c r="J61" s="57">
        <v>0</v>
      </c>
      <c r="K61" s="8" t="s">
        <v>13</v>
      </c>
      <c r="N61" s="18"/>
      <c r="P61" s="83"/>
      <c r="Q61" s="84"/>
      <c r="R61" s="85"/>
      <c r="S61" s="83"/>
      <c r="T61" s="84"/>
      <c r="U61" s="86"/>
    </row>
    <row r="62" spans="1:21" x14ac:dyDescent="0.25">
      <c r="A62" s="66">
        <v>200</v>
      </c>
      <c r="B62" s="59">
        <v>150</v>
      </c>
      <c r="C62" s="54">
        <v>0</v>
      </c>
      <c r="D62" s="54">
        <v>0</v>
      </c>
      <c r="E62" s="9">
        <f>-D62*($D$8*(AVERAGE(A62:B62)-200)/$I$8)/2</f>
        <v>0</v>
      </c>
      <c r="G62" s="66">
        <v>200</v>
      </c>
      <c r="H62" s="59">
        <v>150</v>
      </c>
      <c r="I62" s="54">
        <v>0</v>
      </c>
      <c r="J62" s="54">
        <v>0</v>
      </c>
      <c r="K62" s="9">
        <f>-J62*($D$8*(AVERAGE(G62:H62)-200)/$I$8)/2</f>
        <v>0</v>
      </c>
      <c r="N62" s="18"/>
      <c r="P62" s="83"/>
      <c r="Q62" s="84"/>
      <c r="R62" s="85"/>
      <c r="S62" s="83"/>
      <c r="T62" s="84"/>
      <c r="U62" s="86"/>
    </row>
    <row r="63" spans="1:21" x14ac:dyDescent="0.25">
      <c r="A63" s="66">
        <v>150</v>
      </c>
      <c r="B63" s="59">
        <v>100</v>
      </c>
      <c r="C63" s="54">
        <v>0</v>
      </c>
      <c r="D63" s="54">
        <v>0</v>
      </c>
      <c r="E63" s="9">
        <f>-D63*($D$8*(AVERAGE(A63:B63)-200)/$I$8)/2</f>
        <v>0</v>
      </c>
      <c r="G63" s="66">
        <v>150</v>
      </c>
      <c r="H63" s="59">
        <v>100</v>
      </c>
      <c r="I63" s="54">
        <v>0</v>
      </c>
      <c r="J63" s="54">
        <v>0</v>
      </c>
      <c r="K63" s="9">
        <f>-J63*($D$8*(AVERAGE(G63:H63)-200)/$I$8)/2</f>
        <v>0</v>
      </c>
      <c r="N63" s="18"/>
      <c r="P63" s="83"/>
      <c r="Q63" s="84"/>
      <c r="R63" s="85"/>
      <c r="S63" s="83"/>
      <c r="T63" s="84"/>
      <c r="U63" s="86"/>
    </row>
    <row r="64" spans="1:21" x14ac:dyDescent="0.25">
      <c r="A64" s="66">
        <v>100</v>
      </c>
      <c r="B64" s="59">
        <v>50</v>
      </c>
      <c r="C64" s="54">
        <v>0</v>
      </c>
      <c r="D64" s="54">
        <v>0</v>
      </c>
      <c r="E64" s="9">
        <f>-D64*($D$8*(AVERAGE(A64:B64)-200)/$I$8)/2</f>
        <v>0</v>
      </c>
      <c r="G64" s="66">
        <v>100</v>
      </c>
      <c r="H64" s="59">
        <v>50</v>
      </c>
      <c r="I64" s="54">
        <v>0</v>
      </c>
      <c r="J64" s="54">
        <v>0</v>
      </c>
      <c r="K64" s="9">
        <f>-J64*($D$8*(AVERAGE(G64:H64)-200)/$I$8)/2</f>
        <v>0</v>
      </c>
      <c r="N64" s="18"/>
      <c r="P64" s="83"/>
      <c r="Q64" s="84"/>
      <c r="R64" s="85"/>
      <c r="S64" s="83"/>
      <c r="T64" s="84"/>
      <c r="U64" s="86"/>
    </row>
    <row r="65" spans="1:21" ht="15.75" thickBot="1" x14ac:dyDescent="0.3">
      <c r="A65" s="67">
        <v>50</v>
      </c>
      <c r="B65" s="61">
        <v>0</v>
      </c>
      <c r="C65" s="62">
        <v>0</v>
      </c>
      <c r="D65" s="62">
        <v>0</v>
      </c>
      <c r="E65" s="10">
        <f>-D65*($D$8*(AVERAGE(A65:B65)-200)/$I$8)/2</f>
        <v>0</v>
      </c>
      <c r="F65" s="46"/>
      <c r="G65" s="67">
        <v>50</v>
      </c>
      <c r="H65" s="61">
        <v>0</v>
      </c>
      <c r="I65" s="62">
        <v>0</v>
      </c>
      <c r="J65" s="62">
        <v>0</v>
      </c>
      <c r="K65" s="10">
        <f>-J65*($D$8*(AVERAGE(G65:H65)-200)/$I$8)/2</f>
        <v>0</v>
      </c>
      <c r="L65" s="28"/>
      <c r="M65" s="29"/>
      <c r="N65" s="30"/>
      <c r="P65" s="83"/>
      <c r="Q65" s="84"/>
      <c r="R65" s="85"/>
      <c r="S65" s="83"/>
      <c r="T65" s="84"/>
      <c r="U65" s="86"/>
    </row>
    <row r="66" spans="1:21" x14ac:dyDescent="0.25">
      <c r="P66" s="83"/>
      <c r="Q66" s="84"/>
      <c r="R66" s="85"/>
      <c r="S66" s="83"/>
      <c r="T66" s="84"/>
      <c r="U66" s="86"/>
    </row>
    <row r="67" spans="1:21" ht="15.75" thickBot="1" x14ac:dyDescent="0.3">
      <c r="P67" s="83"/>
      <c r="Q67" s="84"/>
      <c r="R67" s="85"/>
      <c r="S67" s="83"/>
      <c r="T67" s="84"/>
      <c r="U67" s="86"/>
    </row>
    <row r="68" spans="1:21" ht="15.75" thickBot="1" x14ac:dyDescent="0.3">
      <c r="A68" s="123" t="s">
        <v>14</v>
      </c>
      <c r="B68" s="124"/>
      <c r="C68" s="124"/>
      <c r="D68" s="70">
        <f>D48</f>
        <v>1</v>
      </c>
      <c r="E68" s="14"/>
      <c r="F68" s="123" t="s">
        <v>15</v>
      </c>
      <c r="G68" s="124"/>
      <c r="H68" s="124"/>
      <c r="I68" s="15">
        <v>2000</v>
      </c>
      <c r="J68" s="14"/>
      <c r="K68" s="14"/>
      <c r="L68" s="14"/>
      <c r="M68" s="14"/>
      <c r="N68" s="16"/>
      <c r="P68" s="83"/>
      <c r="Q68" s="84"/>
      <c r="R68" s="85"/>
      <c r="S68" s="83"/>
      <c r="T68" s="84"/>
      <c r="U68" s="86"/>
    </row>
    <row r="69" spans="1:21" ht="15.75" thickBot="1" x14ac:dyDescent="0.3">
      <c r="A69" s="17"/>
      <c r="N69" s="18"/>
      <c r="P69" s="83"/>
      <c r="Q69" s="84"/>
      <c r="R69" s="85"/>
      <c r="S69" s="83"/>
      <c r="T69" s="84"/>
      <c r="U69" s="86"/>
    </row>
    <row r="70" spans="1:21" x14ac:dyDescent="0.25">
      <c r="A70" s="125" t="s">
        <v>11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7"/>
      <c r="N70" s="18"/>
      <c r="P70" s="83"/>
      <c r="Q70" s="84"/>
      <c r="R70" s="85"/>
      <c r="S70" s="83"/>
      <c r="T70" s="84"/>
      <c r="U70" s="86"/>
    </row>
    <row r="71" spans="1:21" x14ac:dyDescent="0.25">
      <c r="A71" s="97" t="s">
        <v>9</v>
      </c>
      <c r="B71" s="98"/>
      <c r="C71" s="98"/>
      <c r="D71" s="98"/>
      <c r="E71" s="99"/>
      <c r="F71" s="32"/>
      <c r="G71" s="97" t="s">
        <v>10</v>
      </c>
      <c r="H71" s="98"/>
      <c r="I71" s="98"/>
      <c r="J71" s="98"/>
      <c r="K71" s="99"/>
      <c r="N71" s="18"/>
      <c r="P71" s="83"/>
      <c r="Q71" s="84"/>
      <c r="R71" s="85"/>
      <c r="S71" s="83"/>
      <c r="T71" s="84"/>
      <c r="U71" s="86"/>
    </row>
    <row r="72" spans="1:21" ht="45.75" thickBot="1" x14ac:dyDescent="0.3">
      <c r="A72" s="34" t="s">
        <v>0</v>
      </c>
      <c r="B72" s="35" t="s">
        <v>1</v>
      </c>
      <c r="C72" s="35" t="s">
        <v>2</v>
      </c>
      <c r="D72" s="35" t="s">
        <v>3</v>
      </c>
      <c r="E72" s="36" t="s">
        <v>17</v>
      </c>
      <c r="G72" s="34" t="s">
        <v>0</v>
      </c>
      <c r="H72" s="35" t="s">
        <v>1</v>
      </c>
      <c r="I72" s="35" t="s">
        <v>2</v>
      </c>
      <c r="J72" s="35" t="s">
        <v>3</v>
      </c>
      <c r="K72" s="36" t="s">
        <v>17</v>
      </c>
      <c r="N72" s="18"/>
      <c r="P72" s="83"/>
      <c r="Q72" s="84"/>
      <c r="R72" s="85"/>
      <c r="S72" s="83"/>
      <c r="T72" s="84"/>
      <c r="U72" s="86"/>
    </row>
    <row r="73" spans="1:21" ht="15.75" thickBot="1" x14ac:dyDescent="0.3">
      <c r="A73" s="65"/>
      <c r="B73" s="56">
        <v>600</v>
      </c>
      <c r="C73" s="57">
        <v>0</v>
      </c>
      <c r="D73" s="57">
        <v>0</v>
      </c>
      <c r="E73" s="33"/>
      <c r="G73" s="65"/>
      <c r="H73" s="56">
        <v>600</v>
      </c>
      <c r="I73" s="57">
        <v>0</v>
      </c>
      <c r="J73" s="57">
        <v>0</v>
      </c>
      <c r="K73" s="33"/>
      <c r="N73" s="18"/>
      <c r="P73" s="83"/>
      <c r="Q73" s="84"/>
      <c r="R73" s="85"/>
      <c r="S73" s="83"/>
      <c r="T73" s="84"/>
      <c r="U73" s="86"/>
    </row>
    <row r="74" spans="1:21" x14ac:dyDescent="0.25">
      <c r="A74" s="66">
        <v>600</v>
      </c>
      <c r="B74" s="59">
        <v>550</v>
      </c>
      <c r="C74" s="54">
        <v>0</v>
      </c>
      <c r="D74" s="54">
        <v>0</v>
      </c>
      <c r="E74" s="6">
        <f>-D74*($D$8*(AVERAGE(A74:B74)-250)/($I$8/2))</f>
        <v>0</v>
      </c>
      <c r="G74" s="66">
        <v>600</v>
      </c>
      <c r="H74" s="59">
        <v>550</v>
      </c>
      <c r="I74" s="54">
        <v>0</v>
      </c>
      <c r="J74" s="54">
        <v>0</v>
      </c>
      <c r="K74" s="6">
        <f>-J74*($D$8*(AVERAGE(G74:H74)-250)/($I$8/2))</f>
        <v>0</v>
      </c>
      <c r="M74" s="118" t="s">
        <v>24</v>
      </c>
      <c r="N74" s="119"/>
      <c r="P74" s="83"/>
      <c r="Q74" s="84"/>
      <c r="R74" s="85"/>
      <c r="S74" s="83"/>
      <c r="T74" s="84"/>
      <c r="U74" s="86"/>
    </row>
    <row r="75" spans="1:21" x14ac:dyDescent="0.25">
      <c r="A75" s="66">
        <v>550</v>
      </c>
      <c r="B75" s="59">
        <v>500</v>
      </c>
      <c r="C75" s="54">
        <v>0</v>
      </c>
      <c r="D75" s="54">
        <v>0</v>
      </c>
      <c r="E75" s="6">
        <f>-D75*($D$8*(AVERAGE(A75:B75)-250)/($I$8/2))</f>
        <v>0</v>
      </c>
      <c r="G75" s="66">
        <v>550</v>
      </c>
      <c r="H75" s="59">
        <v>500</v>
      </c>
      <c r="I75" s="54">
        <v>0</v>
      </c>
      <c r="J75" s="54">
        <v>0</v>
      </c>
      <c r="K75" s="6">
        <f>-J75*($D$8*(AVERAGE(G75:H75)-250)/($I$8/2))</f>
        <v>0</v>
      </c>
      <c r="M75" s="11" t="s">
        <v>20</v>
      </c>
      <c r="N75" s="23">
        <f>SUM(E74:E80)</f>
        <v>0</v>
      </c>
      <c r="P75" s="83"/>
      <c r="Q75" s="84"/>
      <c r="R75" s="85"/>
      <c r="S75" s="83"/>
      <c r="T75" s="84"/>
      <c r="U75" s="86"/>
    </row>
    <row r="76" spans="1:21" x14ac:dyDescent="0.25">
      <c r="A76" s="66">
        <v>500</v>
      </c>
      <c r="B76" s="59">
        <v>450</v>
      </c>
      <c r="C76" s="54">
        <v>0</v>
      </c>
      <c r="D76" s="54">
        <v>0</v>
      </c>
      <c r="E76" s="6">
        <f>-D76*($D$8*(AVERAGE(A76:B76)-250)/($I$8/2))</f>
        <v>0</v>
      </c>
      <c r="G76" s="66">
        <v>500</v>
      </c>
      <c r="H76" s="59">
        <v>450</v>
      </c>
      <c r="I76" s="54">
        <v>0</v>
      </c>
      <c r="J76" s="54">
        <v>0</v>
      </c>
      <c r="K76" s="6">
        <f>-J76*($D$8*(AVERAGE(G76:H76)-250)/($I$8/2))</f>
        <v>0</v>
      </c>
      <c r="M76" s="11" t="s">
        <v>21</v>
      </c>
      <c r="N76" s="23">
        <f>SUM(E82:E85)</f>
        <v>0</v>
      </c>
      <c r="P76" s="83"/>
      <c r="Q76" s="84"/>
      <c r="R76" s="85"/>
      <c r="S76" s="83"/>
      <c r="T76" s="84"/>
      <c r="U76" s="86"/>
    </row>
    <row r="77" spans="1:21" x14ac:dyDescent="0.25">
      <c r="A77" s="66">
        <v>450</v>
      </c>
      <c r="B77" s="59">
        <v>400</v>
      </c>
      <c r="C77" s="54">
        <v>0</v>
      </c>
      <c r="D77" s="54">
        <v>0</v>
      </c>
      <c r="E77" s="6">
        <f t="shared" ref="E77:E80" si="6">-D77*($D$8*(AVERAGE(A77:B77)-250)/$I$8)</f>
        <v>0</v>
      </c>
      <c r="G77" s="66">
        <v>450</v>
      </c>
      <c r="H77" s="59">
        <v>400</v>
      </c>
      <c r="I77" s="54">
        <v>0</v>
      </c>
      <c r="J77" s="54">
        <v>0</v>
      </c>
      <c r="K77" s="6">
        <f t="shared" ref="K77:K80" si="7">-J77*($D$8*(AVERAGE(G77:H77)-250)/$I$8)</f>
        <v>0</v>
      </c>
      <c r="M77" s="11" t="s">
        <v>22</v>
      </c>
      <c r="N77" s="23">
        <f>SUM(K74:K80)</f>
        <v>0</v>
      </c>
      <c r="P77" s="83"/>
      <c r="Q77" s="84"/>
      <c r="R77" s="85"/>
      <c r="S77" s="83"/>
      <c r="T77" s="84"/>
      <c r="U77" s="86"/>
    </row>
    <row r="78" spans="1:21" ht="15.75" thickBot="1" x14ac:dyDescent="0.3">
      <c r="A78" s="66">
        <v>400</v>
      </c>
      <c r="B78" s="59">
        <v>350</v>
      </c>
      <c r="C78" s="54">
        <v>0</v>
      </c>
      <c r="D78" s="54">
        <v>0</v>
      </c>
      <c r="E78" s="6">
        <f t="shared" si="6"/>
        <v>0</v>
      </c>
      <c r="G78" s="66">
        <v>400</v>
      </c>
      <c r="H78" s="59">
        <v>350</v>
      </c>
      <c r="I78" s="54">
        <v>0</v>
      </c>
      <c r="J78" s="54">
        <v>0</v>
      </c>
      <c r="K78" s="6">
        <f t="shared" si="7"/>
        <v>0</v>
      </c>
      <c r="M78" s="38" t="s">
        <v>23</v>
      </c>
      <c r="N78" s="39">
        <f>SUM(K82:K85)</f>
        <v>0</v>
      </c>
      <c r="P78" s="83"/>
      <c r="Q78" s="84"/>
      <c r="R78" s="85"/>
      <c r="S78" s="83"/>
      <c r="T78" s="84"/>
      <c r="U78" s="86"/>
    </row>
    <row r="79" spans="1:21" x14ac:dyDescent="0.25">
      <c r="A79" s="66">
        <v>350</v>
      </c>
      <c r="B79" s="59">
        <v>300</v>
      </c>
      <c r="C79" s="54">
        <v>0</v>
      </c>
      <c r="D79" s="54">
        <v>0</v>
      </c>
      <c r="E79" s="6">
        <f t="shared" si="6"/>
        <v>0</v>
      </c>
      <c r="G79" s="66">
        <v>350</v>
      </c>
      <c r="H79" s="59">
        <v>300</v>
      </c>
      <c r="I79" s="54">
        <v>0</v>
      </c>
      <c r="J79" s="54">
        <v>0</v>
      </c>
      <c r="K79" s="6">
        <f t="shared" si="7"/>
        <v>0</v>
      </c>
      <c r="M79" s="40" t="s">
        <v>25</v>
      </c>
      <c r="N79" s="41">
        <f>N75+N77</f>
        <v>0</v>
      </c>
      <c r="O79" s="17"/>
      <c r="P79" s="83"/>
      <c r="Q79" s="84"/>
      <c r="R79" s="85"/>
      <c r="S79" s="83"/>
      <c r="T79" s="84"/>
      <c r="U79" s="86"/>
    </row>
    <row r="80" spans="1:21" ht="15.75" thickBot="1" x14ac:dyDescent="0.3">
      <c r="A80" s="67">
        <v>300</v>
      </c>
      <c r="B80" s="61">
        <v>250</v>
      </c>
      <c r="C80" s="62">
        <v>0</v>
      </c>
      <c r="D80" s="62">
        <v>0</v>
      </c>
      <c r="E80" s="7">
        <f t="shared" si="6"/>
        <v>0</v>
      </c>
      <c r="F80" s="47"/>
      <c r="G80" s="67">
        <v>300</v>
      </c>
      <c r="H80" s="61">
        <v>250</v>
      </c>
      <c r="I80" s="62">
        <v>0</v>
      </c>
      <c r="J80" s="62">
        <v>0</v>
      </c>
      <c r="K80" s="7">
        <f t="shared" si="7"/>
        <v>0</v>
      </c>
      <c r="L80" s="26"/>
      <c r="M80" s="13" t="s">
        <v>26</v>
      </c>
      <c r="N80" s="27">
        <f>N76+N78</f>
        <v>0</v>
      </c>
      <c r="P80" s="83"/>
      <c r="Q80" s="84"/>
      <c r="R80" s="85"/>
      <c r="S80" s="83"/>
      <c r="T80" s="84"/>
      <c r="U80" s="86"/>
    </row>
    <row r="81" spans="1:21" x14ac:dyDescent="0.25">
      <c r="A81" s="68">
        <v>250</v>
      </c>
      <c r="B81" s="64">
        <v>200</v>
      </c>
      <c r="C81" s="57">
        <v>0</v>
      </c>
      <c r="D81" s="57">
        <v>0</v>
      </c>
      <c r="E81" s="8" t="s">
        <v>13</v>
      </c>
      <c r="G81" s="68">
        <v>250</v>
      </c>
      <c r="H81" s="64">
        <v>200</v>
      </c>
      <c r="I81" s="57">
        <v>0</v>
      </c>
      <c r="J81" s="57">
        <v>0</v>
      </c>
      <c r="K81" s="8" t="s">
        <v>13</v>
      </c>
      <c r="N81" s="18"/>
      <c r="P81" s="83"/>
      <c r="Q81" s="84"/>
      <c r="R81" s="85"/>
      <c r="S81" s="83"/>
      <c r="T81" s="84"/>
      <c r="U81" s="86"/>
    </row>
    <row r="82" spans="1:21" x14ac:dyDescent="0.25">
      <c r="A82" s="66">
        <v>200</v>
      </c>
      <c r="B82" s="59">
        <v>150</v>
      </c>
      <c r="C82" s="54">
        <v>0</v>
      </c>
      <c r="D82" s="54">
        <v>0</v>
      </c>
      <c r="E82" s="9">
        <f>-D82*($D$8*(AVERAGE(A82:B82)-200)/$I$8)/2</f>
        <v>0</v>
      </c>
      <c r="G82" s="66">
        <v>200</v>
      </c>
      <c r="H82" s="59">
        <v>150</v>
      </c>
      <c r="I82" s="54">
        <v>0</v>
      </c>
      <c r="J82" s="54">
        <v>0</v>
      </c>
      <c r="K82" s="9">
        <f>-J82*($D$8*(AVERAGE(G82:H82)-200)/$I$8)/2</f>
        <v>0</v>
      </c>
      <c r="N82" s="18"/>
      <c r="P82" s="83"/>
      <c r="Q82" s="84"/>
      <c r="R82" s="85"/>
      <c r="S82" s="83"/>
      <c r="T82" s="84"/>
      <c r="U82" s="86"/>
    </row>
    <row r="83" spans="1:21" x14ac:dyDescent="0.25">
      <c r="A83" s="66">
        <v>150</v>
      </c>
      <c r="B83" s="59">
        <v>100</v>
      </c>
      <c r="C83" s="54">
        <v>0</v>
      </c>
      <c r="D83" s="54">
        <v>0</v>
      </c>
      <c r="E83" s="9">
        <f>-D83*($D$8*(AVERAGE(A83:B83)-200)/$I$8)/2</f>
        <v>0</v>
      </c>
      <c r="G83" s="66">
        <v>150</v>
      </c>
      <c r="H83" s="59">
        <v>100</v>
      </c>
      <c r="I83" s="54">
        <v>0</v>
      </c>
      <c r="J83" s="54">
        <v>0</v>
      </c>
      <c r="K83" s="9">
        <f>-J83*($D$8*(AVERAGE(G83:H83)-200)/$I$8)/2</f>
        <v>0</v>
      </c>
      <c r="N83" s="18"/>
      <c r="P83" s="83"/>
      <c r="Q83" s="84"/>
      <c r="R83" s="85"/>
      <c r="S83" s="83"/>
      <c r="T83" s="84"/>
      <c r="U83" s="86"/>
    </row>
    <row r="84" spans="1:21" x14ac:dyDescent="0.25">
      <c r="A84" s="66">
        <v>100</v>
      </c>
      <c r="B84" s="59">
        <v>50</v>
      </c>
      <c r="C84" s="54">
        <v>0</v>
      </c>
      <c r="D84" s="54">
        <v>0</v>
      </c>
      <c r="E84" s="9">
        <f>-D84*($D$8*(AVERAGE(A84:B84)-200)/$I$8)/2</f>
        <v>0</v>
      </c>
      <c r="G84" s="66">
        <v>100</v>
      </c>
      <c r="H84" s="59">
        <v>50</v>
      </c>
      <c r="I84" s="54">
        <v>0</v>
      </c>
      <c r="J84" s="54">
        <v>0</v>
      </c>
      <c r="K84" s="9">
        <f>-J84*($D$8*(AVERAGE(G84:H84)-200)/$I$8)/2</f>
        <v>0</v>
      </c>
      <c r="N84" s="18"/>
      <c r="P84" s="83"/>
      <c r="Q84" s="84"/>
      <c r="R84" s="85"/>
      <c r="S84" s="83"/>
      <c r="T84" s="84"/>
      <c r="U84" s="86"/>
    </row>
    <row r="85" spans="1:21" ht="15.75" thickBot="1" x14ac:dyDescent="0.3">
      <c r="A85" s="67">
        <v>50</v>
      </c>
      <c r="B85" s="61">
        <v>0</v>
      </c>
      <c r="C85" s="62">
        <v>0</v>
      </c>
      <c r="D85" s="62">
        <v>0</v>
      </c>
      <c r="E85" s="10">
        <f>-D85*($D$8*(AVERAGE(A85:B85)-200)/$I$8)/2</f>
        <v>0</v>
      </c>
      <c r="F85" s="28"/>
      <c r="G85" s="67">
        <v>50</v>
      </c>
      <c r="H85" s="61">
        <v>0</v>
      </c>
      <c r="I85" s="62">
        <v>0</v>
      </c>
      <c r="J85" s="62">
        <v>0</v>
      </c>
      <c r="K85" s="10">
        <f>-J85*($D$8*(AVERAGE(G85:H85)-200)/$I$8)/2</f>
        <v>0</v>
      </c>
      <c r="L85" s="28"/>
      <c r="M85" s="29"/>
      <c r="N85" s="30"/>
      <c r="P85" s="83"/>
      <c r="Q85" s="84"/>
      <c r="R85" s="85"/>
      <c r="S85" s="83"/>
      <c r="T85" s="84"/>
      <c r="U85" s="86"/>
    </row>
    <row r="86" spans="1:21" x14ac:dyDescent="0.25">
      <c r="P86" s="83"/>
      <c r="Q86" s="84"/>
      <c r="R86" s="85"/>
      <c r="S86" s="83"/>
      <c r="T86" s="84"/>
      <c r="U86" s="86"/>
    </row>
    <row r="87" spans="1:21" x14ac:dyDescent="0.25">
      <c r="P87" s="83"/>
      <c r="Q87" s="84"/>
      <c r="R87" s="85"/>
      <c r="S87" s="83"/>
      <c r="T87" s="84"/>
      <c r="U87" s="86"/>
    </row>
    <row r="88" spans="1:21" x14ac:dyDescent="0.25">
      <c r="P88" s="83"/>
      <c r="Q88" s="84"/>
      <c r="R88" s="85"/>
      <c r="S88" s="83"/>
      <c r="T88" s="84"/>
      <c r="U88" s="86"/>
    </row>
    <row r="89" spans="1:21" x14ac:dyDescent="0.25">
      <c r="P89" s="83"/>
      <c r="Q89" s="84"/>
      <c r="R89" s="85"/>
      <c r="S89" s="83"/>
      <c r="T89" s="84"/>
      <c r="U89" s="86"/>
    </row>
    <row r="90" spans="1:21" x14ac:dyDescent="0.25">
      <c r="P90" s="83"/>
      <c r="Q90" s="84"/>
      <c r="R90" s="85"/>
      <c r="S90" s="83"/>
      <c r="T90" s="84"/>
      <c r="U90" s="86"/>
    </row>
    <row r="91" spans="1:21" x14ac:dyDescent="0.25">
      <c r="P91" s="83"/>
      <c r="Q91" s="84"/>
      <c r="R91" s="85"/>
      <c r="S91" s="83"/>
      <c r="T91" s="84"/>
      <c r="U91" s="86"/>
    </row>
    <row r="92" spans="1:21" x14ac:dyDescent="0.25">
      <c r="P92" s="83"/>
      <c r="Q92" s="84"/>
      <c r="R92" s="85"/>
      <c r="S92" s="83"/>
      <c r="T92" s="84"/>
      <c r="U92" s="86"/>
    </row>
    <row r="93" spans="1:21" x14ac:dyDescent="0.25">
      <c r="P93" s="83"/>
      <c r="Q93" s="84"/>
      <c r="R93" s="85"/>
      <c r="S93" s="83"/>
      <c r="T93" s="84"/>
      <c r="U93" s="86"/>
    </row>
    <row r="94" spans="1:21" x14ac:dyDescent="0.25">
      <c r="P94" s="83"/>
      <c r="Q94" s="84"/>
      <c r="R94" s="85"/>
      <c r="S94" s="83"/>
      <c r="T94" s="84"/>
      <c r="U94" s="86"/>
    </row>
    <row r="95" spans="1:21" x14ac:dyDescent="0.25">
      <c r="P95" s="83"/>
      <c r="Q95" s="84"/>
      <c r="R95" s="85"/>
      <c r="S95" s="83"/>
      <c r="T95" s="84"/>
      <c r="U95" s="86"/>
    </row>
    <row r="96" spans="1:21" x14ac:dyDescent="0.25">
      <c r="P96" s="83"/>
      <c r="Q96" s="84"/>
      <c r="R96" s="85"/>
      <c r="S96" s="83"/>
      <c r="T96" s="84"/>
      <c r="U96" s="86"/>
    </row>
    <row r="97" spans="16:21" x14ac:dyDescent="0.25">
      <c r="P97" s="83"/>
      <c r="Q97" s="84"/>
      <c r="R97" s="85"/>
      <c r="S97" s="83"/>
      <c r="T97" s="84"/>
      <c r="U97" s="86"/>
    </row>
    <row r="98" spans="16:21" x14ac:dyDescent="0.25">
      <c r="P98" s="83"/>
      <c r="Q98" s="84"/>
      <c r="R98" s="85"/>
      <c r="S98" s="83"/>
      <c r="T98" s="84"/>
      <c r="U98" s="86"/>
    </row>
    <row r="99" spans="16:21" x14ac:dyDescent="0.25">
      <c r="P99" s="83"/>
      <c r="Q99" s="84"/>
      <c r="R99" s="85"/>
      <c r="S99" s="83"/>
      <c r="T99" s="84"/>
      <c r="U99" s="86"/>
    </row>
    <row r="100" spans="16:21" x14ac:dyDescent="0.25">
      <c r="P100" s="83"/>
      <c r="Q100" s="84"/>
      <c r="R100" s="85"/>
      <c r="S100" s="83"/>
      <c r="T100" s="84"/>
      <c r="U100" s="86"/>
    </row>
    <row r="101" spans="16:21" ht="15.75" thickBot="1" x14ac:dyDescent="0.3">
      <c r="P101" s="87"/>
      <c r="Q101" s="88"/>
      <c r="R101" s="89"/>
      <c r="S101" s="87"/>
      <c r="T101" s="88"/>
      <c r="U101" s="90"/>
    </row>
  </sheetData>
  <sheetProtection algorithmName="SHA-512" hashValue="XWeZU0V4XS46QH91MVpbHMOqhme+KdsE8PDHGQjR1bOzPeyvoDS5E/qujjEXCyIcwuPSRYzSZcmcTYgWYLtiog==" saltValue="IJvQ9nAERYsbCJAbHWDS9Q==" spinCount="100000" sheet="1" selectLockedCells="1"/>
  <protectedRanges>
    <protectedRange sqref="P10:U101" name="Range3"/>
    <protectedRange sqref="D8 I8 D28 I28 I48 I68 D48 D68" name="Range1"/>
    <protectedRange sqref="A12:D12 A32:D32 A52:D52 A72:D72 G52:J52 G12:J12 G32:J32 G72:J72 A13:B25 G13:H25 A33:B45 G33:H45 A53:B65 G53:H65 A73:B85 G73:H85" name="Range2"/>
    <protectedRange sqref="C13:D25 I13:J25 C33:D45 I33:J45 C53:D65 I53:J65 C73:D85 I73:J85" name="Range2_5"/>
  </protectedRanges>
  <mergeCells count="37">
    <mergeCell ref="A5:C5"/>
    <mergeCell ref="D5:E5"/>
    <mergeCell ref="A1:D1"/>
    <mergeCell ref="A2:E2"/>
    <mergeCell ref="M3:N3"/>
    <mergeCell ref="A4:C4"/>
    <mergeCell ref="D4:E4"/>
    <mergeCell ref="A6:C6"/>
    <mergeCell ref="D6:E6"/>
    <mergeCell ref="A7:N7"/>
    <mergeCell ref="P7:U7"/>
    <mergeCell ref="A8:C8"/>
    <mergeCell ref="F8:H8"/>
    <mergeCell ref="P8:R8"/>
    <mergeCell ref="S8:U8"/>
    <mergeCell ref="A10:K10"/>
    <mergeCell ref="A11:E11"/>
    <mergeCell ref="G11:K11"/>
    <mergeCell ref="M14:N14"/>
    <mergeCell ref="A28:C28"/>
    <mergeCell ref="F28:H28"/>
    <mergeCell ref="A30:K30"/>
    <mergeCell ref="A31:E31"/>
    <mergeCell ref="G31:K31"/>
    <mergeCell ref="M34:N34"/>
    <mergeCell ref="A48:C48"/>
    <mergeCell ref="F48:H48"/>
    <mergeCell ref="A70:K70"/>
    <mergeCell ref="A71:E71"/>
    <mergeCell ref="G71:K71"/>
    <mergeCell ref="M74:N74"/>
    <mergeCell ref="A50:K50"/>
    <mergeCell ref="A51:E51"/>
    <mergeCell ref="G51:K51"/>
    <mergeCell ref="M54:N54"/>
    <mergeCell ref="A68:C68"/>
    <mergeCell ref="F68:H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A9D4-C0AF-4CD7-944D-F41F2BA1C9C2}">
  <dimension ref="A1:B4"/>
  <sheetViews>
    <sheetView showGridLines="0" workbookViewId="0">
      <selection activeCell="C1" sqref="C1"/>
    </sheetView>
  </sheetViews>
  <sheetFormatPr defaultRowHeight="15" x14ac:dyDescent="0.25"/>
  <cols>
    <col min="1" max="1" width="40.5703125" bestFit="1" customWidth="1"/>
    <col min="2" max="2" width="15.7109375" customWidth="1"/>
  </cols>
  <sheetData>
    <row r="1" spans="1:2" x14ac:dyDescent="0.25">
      <c r="A1" s="71" t="s">
        <v>17</v>
      </c>
      <c r="B1" s="71" t="s">
        <v>34</v>
      </c>
    </row>
    <row r="2" spans="1:2" x14ac:dyDescent="0.25">
      <c r="A2" s="71" t="s">
        <v>35</v>
      </c>
      <c r="B2" s="74">
        <f>IF(B3=0,'AUC - Pre Grind Data'!N5,0)</f>
        <v>0</v>
      </c>
    </row>
    <row r="3" spans="1:2" ht="15.75" thickBot="1" x14ac:dyDescent="0.3">
      <c r="A3" s="72" t="s">
        <v>36</v>
      </c>
      <c r="B3" s="75">
        <f>IF('AUC - Post Grind Data'!N4=0,0,'AUC - Post Grind Data'!N4)</f>
        <v>0</v>
      </c>
    </row>
    <row r="4" spans="1:2" ht="15.75" thickTop="1" x14ac:dyDescent="0.25">
      <c r="A4" s="73" t="s">
        <v>37</v>
      </c>
      <c r="B4" s="76">
        <f>IF(B3=0,B2,B3)</f>
        <v>0</v>
      </c>
    </row>
  </sheetData>
  <sheetProtection algorithmName="SHA-512" hashValue="kZSedxA5XnWcgqrIGlcjeMFoa6uBDGxjtwgcYgSz+GXfRVw8eF0nOIuxM1ukBPHj/Wxwvu00Ug18gsjOsrHNnw==" saltValue="rCXYRnLzVdRZvcHDpbLQnw==" spinCount="100000" sheet="1"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A54F9385E6004BB0AA1620728F2AD6" ma:contentTypeVersion="9" ma:contentTypeDescription="Create a new document." ma:contentTypeScope="" ma:versionID="7df926574746de66bbc8e0914eb08f5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2C339-CAF6-402B-9188-155ECB4D03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3233C-C39B-4DDB-851B-B2C45E6D6F23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975A9FB3-9BD9-4286-A270-EF9065380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AUC - Pre Grind Data</vt:lpstr>
      <vt:lpstr>AUC - Post Grind Data</vt:lpstr>
      <vt:lpstr>Pay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 555 - Adjustment Calculator without Armor</dc:title>
  <dc:creator>Nicole Koester</dc:creator>
  <cp:lastModifiedBy>Nicholas Buchanan</cp:lastModifiedBy>
  <cp:lastPrinted>2021-01-15T19:08:54Z</cp:lastPrinted>
  <dcterms:created xsi:type="dcterms:W3CDTF">2020-05-21T12:32:45Z</dcterms:created>
  <dcterms:modified xsi:type="dcterms:W3CDTF">2023-04-17T17:25:32Z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0x010100BEA54F9385E6004BB0AA1620728F2AD6</vt:lpwstr>
  </property>
</Properties>
</file>